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5" i="1" l="1"/>
  <c r="C86" i="1"/>
  <c r="C87" i="1"/>
  <c r="C88" i="1"/>
  <c r="C89" i="1"/>
  <c r="C90" i="1"/>
  <c r="C91" i="1"/>
  <c r="C92" i="1"/>
  <c r="C93" i="1"/>
  <c r="E80" i="1" l="1"/>
  <c r="E82" i="1"/>
  <c r="E81" i="1"/>
  <c r="F24" i="1"/>
  <c r="G85" i="1"/>
  <c r="G86" i="1"/>
  <c r="G87" i="1"/>
  <c r="G88" i="1"/>
  <c r="G89" i="1"/>
  <c r="G90" i="1"/>
  <c r="G91" i="1"/>
  <c r="G92" i="1"/>
  <c r="G93" i="1"/>
  <c r="I50" i="2"/>
  <c r="I49" i="2"/>
  <c r="I48" i="2"/>
  <c r="I43" i="2"/>
  <c r="I44" i="2"/>
  <c r="I45" i="2"/>
  <c r="G45" i="2"/>
  <c r="K40" i="2"/>
  <c r="C40" i="2" s="1"/>
  <c r="K39" i="2"/>
  <c r="C39" i="2" s="1"/>
  <c r="K38" i="2"/>
  <c r="C38" i="2" s="1"/>
  <c r="K37" i="2"/>
  <c r="C37" i="2" s="1"/>
  <c r="K36" i="2"/>
  <c r="C36" i="2" s="1"/>
  <c r="K35" i="2"/>
  <c r="C35" i="2" s="1"/>
  <c r="K34" i="2"/>
  <c r="C34" i="2" s="1"/>
  <c r="K33" i="2"/>
  <c r="C33" i="2" s="1"/>
  <c r="K32" i="2"/>
  <c r="C32" i="2" s="1"/>
  <c r="F53" i="1"/>
  <c r="F44" i="1"/>
  <c r="F34" i="1"/>
  <c r="F29" i="1"/>
</calcChain>
</file>

<file path=xl/comments1.xml><?xml version="1.0" encoding="utf-8"?>
<comments xmlns="http://schemas.openxmlformats.org/spreadsheetml/2006/main">
  <authors>
    <author>根津良彦</author>
  </authors>
  <commentList>
    <comment ref="F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(L23:L42,L23,O23:O42)</t>
        </r>
      </text>
    </comment>
    <comment ref="F2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(L23:L42,L29)</t>
        </r>
      </text>
    </comment>
    <comment ref="F3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(K22:O42,O22,E38:F39)</t>
        </r>
      </text>
    </comment>
    <comment ref="F4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(K22:O42,O22,E47:F48)</t>
        </r>
      </text>
    </comment>
    <comment ref="F5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(K22:O42,O22,E56:F57)</t>
        </r>
      </text>
    </comment>
    <comment ref="C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</t>
        </r>
        <r>
          <rPr>
            <b/>
            <sz val="11"/>
            <color indexed="81"/>
            <rFont val="ＭＳ Ｐゴシック"/>
            <family val="3"/>
            <charset val="128"/>
          </rPr>
          <t>(E85,$E$85:$E$93,1)</t>
        </r>
      </text>
    </comment>
    <comment ref="G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(E85&lt;72,"予選通過","")</t>
        </r>
      </text>
    </comment>
  </commentList>
</comments>
</file>

<file path=xl/comments2.xml><?xml version="1.0" encoding="utf-8"?>
<comments xmlns="http://schemas.openxmlformats.org/spreadsheetml/2006/main">
  <authors>
    <author>BEGINNERES SITE</author>
  </authors>
  <commentLis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=RANK(K91,$K$91:$K$99,</t>
        </r>
        <r>
          <rPr>
            <b/>
            <sz val="9"/>
            <color indexed="10"/>
            <rFont val="ＭＳ Ｐゴシック"/>
            <family val="3"/>
            <charset val="128"/>
          </rPr>
          <t>1</t>
        </r>
        <r>
          <rPr>
            <b/>
            <sz val="9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<sst xmlns="http://schemas.openxmlformats.org/spreadsheetml/2006/main" count="308" uniqueCount="125">
  <si>
    <t>左のように作成してみましょう</t>
  </si>
  <si>
    <t>会員番号</t>
    <rPh sb="0" eb="2">
      <t>カイイン</t>
    </rPh>
    <rPh sb="2" eb="4">
      <t>バンゴウ</t>
    </rPh>
    <phoneticPr fontId="2"/>
  </si>
  <si>
    <t>性別</t>
    <rPh sb="0" eb="2">
      <t>セイベツ</t>
    </rPh>
    <phoneticPr fontId="2"/>
  </si>
  <si>
    <t>住所</t>
    <rPh sb="0" eb="2">
      <t>ジュウショ</t>
    </rPh>
    <phoneticPr fontId="2"/>
  </si>
  <si>
    <t>誕生日</t>
    <rPh sb="0" eb="3">
      <t>タンジョウビ</t>
    </rPh>
    <phoneticPr fontId="2"/>
  </si>
  <si>
    <t>販売額</t>
    <rPh sb="0" eb="2">
      <t>ハンバイ</t>
    </rPh>
    <rPh sb="2" eb="3">
      <t>ガク</t>
    </rPh>
    <phoneticPr fontId="2"/>
  </si>
  <si>
    <t>男</t>
    <rPh sb="0" eb="1">
      <t>オトコ</t>
    </rPh>
    <phoneticPr fontId="2"/>
  </si>
  <si>
    <t>神奈川県</t>
  </si>
  <si>
    <t>女</t>
    <rPh sb="0" eb="1">
      <t>オンナ</t>
    </rPh>
    <phoneticPr fontId="2"/>
  </si>
  <si>
    <t>東京都</t>
  </si>
  <si>
    <t>００３</t>
  </si>
  <si>
    <t>千葉県</t>
  </si>
  <si>
    <t>００４</t>
  </si>
  <si>
    <t>００５</t>
  </si>
  <si>
    <t>００６</t>
  </si>
  <si>
    <t>００７</t>
  </si>
  <si>
    <t>００８</t>
  </si>
  <si>
    <t>００９</t>
  </si>
  <si>
    <t>０１０</t>
  </si>
  <si>
    <t>０１１</t>
  </si>
  <si>
    <t>０１２</t>
  </si>
  <si>
    <t>０１３</t>
  </si>
  <si>
    <t>０１４</t>
  </si>
  <si>
    <t>０１５</t>
  </si>
  <si>
    <t>０１６</t>
  </si>
  <si>
    <t>０１７</t>
  </si>
  <si>
    <t>０１８</t>
  </si>
  <si>
    <t>０１９</t>
  </si>
  <si>
    <t>０２０</t>
  </si>
  <si>
    <t>００１</t>
  </si>
  <si>
    <t>００２</t>
  </si>
  <si>
    <t>１</t>
    <phoneticPr fontId="2"/>
  </si>
  <si>
    <t>２</t>
    <phoneticPr fontId="2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</si>
  <si>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</si>
  <si>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</si>
  <si>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</si>
  <si>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</si>
  <si>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</si>
  <si>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</si>
  <si>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</si>
  <si>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</si>
  <si>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</si>
  <si>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</si>
  <si>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</si>
  <si>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</si>
  <si>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</si>
  <si>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</si>
  <si>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</si>
  <si>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</si>
  <si>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</si>
  <si>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</si>
  <si>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t>（問題１）</t>
    <rPh sb="1" eb="3">
      <t>モンダイ</t>
    </rPh>
    <phoneticPr fontId="2"/>
  </si>
  <si>
    <t>（問題２）</t>
    <rPh sb="1" eb="3">
      <t>モンダイ</t>
    </rPh>
    <phoneticPr fontId="2"/>
  </si>
  <si>
    <t>答</t>
    <rPh sb="0" eb="1">
      <t>コタエ</t>
    </rPh>
    <phoneticPr fontId="2"/>
  </si>
  <si>
    <t>（ＳＵＭＩＦ＝数学／三角）</t>
    <rPh sb="7" eb="9">
      <t>スウガク</t>
    </rPh>
    <rPh sb="10" eb="12">
      <t>サンカク</t>
    </rPh>
    <phoneticPr fontId="2"/>
  </si>
  <si>
    <t>（ＣＯＵＮＴＩＦ＝統計）</t>
    <rPh sb="9" eb="11">
      <t>トウケイ</t>
    </rPh>
    <phoneticPr fontId="2"/>
  </si>
  <si>
    <t>（問題３）</t>
    <rPh sb="1" eb="3">
      <t>モンダイ</t>
    </rPh>
    <phoneticPr fontId="2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</si>
  <si>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2"/>
  </si>
  <si>
    <t>条件表</t>
    <rPh sb="0" eb="2">
      <t>ジョウケン</t>
    </rPh>
    <rPh sb="2" eb="3">
      <t>ヒョウ</t>
    </rPh>
    <phoneticPr fontId="2"/>
  </si>
  <si>
    <t>神奈川県</t>
    <rPh sb="0" eb="4">
      <t>カナガワケン</t>
    </rPh>
    <phoneticPr fontId="2"/>
  </si>
  <si>
    <t>東京都</t>
    <rPh sb="0" eb="3">
      <t>トウキョウト</t>
    </rPh>
    <phoneticPr fontId="2"/>
  </si>
  <si>
    <t>（問題４）</t>
    <rPh sb="1" eb="3">
      <t>モンダイ</t>
    </rPh>
    <phoneticPr fontId="2"/>
  </si>
  <si>
    <r>
      <t>女性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人数</t>
    </r>
    <r>
      <rPr>
        <sz val="11"/>
        <rFont val="ＭＳ Ｐゴシック"/>
        <family val="3"/>
        <charset val="128"/>
      </rPr>
      <t>は？</t>
    </r>
    <rPh sb="0" eb="2">
      <t>ジョセイ</t>
    </rPh>
    <rPh sb="3" eb="5">
      <t>ニンズウ</t>
    </rPh>
    <phoneticPr fontId="2"/>
  </si>
  <si>
    <r>
      <t>男性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売上合計</t>
    </r>
    <r>
      <rPr>
        <sz val="11"/>
        <rFont val="ＭＳ Ｐゴシック"/>
        <family val="3"/>
        <charset val="128"/>
      </rPr>
      <t>は？</t>
    </r>
    <rPh sb="0" eb="2">
      <t>ダンセイ</t>
    </rPh>
    <rPh sb="3" eb="5">
      <t>ウリアゲ</t>
    </rPh>
    <rPh sb="5" eb="7">
      <t>ゴウケイ</t>
    </rPh>
    <phoneticPr fontId="2"/>
  </si>
  <si>
    <t>千葉県</t>
    <rPh sb="0" eb="3">
      <t>チバケン</t>
    </rPh>
    <phoneticPr fontId="2"/>
  </si>
  <si>
    <t>（問題５）</t>
    <rPh sb="1" eb="3">
      <t>モンダイ</t>
    </rPh>
    <phoneticPr fontId="2"/>
  </si>
  <si>
    <t>ゴルフ大会</t>
    <rPh sb="3" eb="5">
      <t>タイカイ</t>
    </rPh>
    <phoneticPr fontId="2"/>
  </si>
  <si>
    <t>順位(答)</t>
    <rPh sb="0" eb="2">
      <t>ジュンイ</t>
    </rPh>
    <phoneticPr fontId="2"/>
  </si>
  <si>
    <t>順位</t>
    <rPh sb="0" eb="2">
      <t>ジュンイ</t>
    </rPh>
    <phoneticPr fontId="2"/>
  </si>
  <si>
    <t>名前</t>
    <rPh sb="0" eb="2">
      <t>ナマエ</t>
    </rPh>
    <phoneticPr fontId="2"/>
  </si>
  <si>
    <t>第３回</t>
    <rPh sb="0" eb="1">
      <t>ダイ</t>
    </rPh>
    <rPh sb="2" eb="3">
      <t>カイ</t>
    </rPh>
    <phoneticPr fontId="2"/>
  </si>
  <si>
    <t>平均</t>
    <rPh sb="0" eb="2">
      <t>ヘイキン</t>
    </rPh>
    <phoneticPr fontId="2"/>
  </si>
  <si>
    <t>平均(答)</t>
    <rPh sb="0" eb="2">
      <t>ヘイキン</t>
    </rPh>
    <rPh sb="3" eb="4">
      <t>コタ</t>
    </rPh>
    <phoneticPr fontId="2"/>
  </si>
  <si>
    <t>料金</t>
    <rPh sb="0" eb="2">
      <t>リョウキン</t>
    </rPh>
    <phoneticPr fontId="2"/>
  </si>
  <si>
    <t>長嶋</t>
    <rPh sb="0" eb="2">
      <t>ナガシマ</t>
    </rPh>
    <phoneticPr fontId="2"/>
  </si>
  <si>
    <t>金田</t>
    <rPh sb="0" eb="2">
      <t>カネダ</t>
    </rPh>
    <phoneticPr fontId="2"/>
  </si>
  <si>
    <t>田淵</t>
    <rPh sb="0" eb="2">
      <t>タブチ</t>
    </rPh>
    <phoneticPr fontId="2"/>
  </si>
  <si>
    <t>江夏</t>
    <rPh sb="0" eb="2">
      <t>エナツ</t>
    </rPh>
    <phoneticPr fontId="2"/>
  </si>
  <si>
    <t>松井</t>
    <rPh sb="0" eb="2">
      <t>マツイ</t>
    </rPh>
    <phoneticPr fontId="2"/>
  </si>
  <si>
    <t>高橋</t>
    <rPh sb="0" eb="2">
      <t>タカハシ</t>
    </rPh>
    <phoneticPr fontId="2"/>
  </si>
  <si>
    <t>掛布</t>
    <rPh sb="0" eb="1">
      <t>カケ</t>
    </rPh>
    <rPh sb="1" eb="2">
      <t>フ</t>
    </rPh>
    <phoneticPr fontId="2"/>
  </si>
  <si>
    <t>江藤</t>
    <rPh sb="0" eb="2">
      <t>エトウ</t>
    </rPh>
    <phoneticPr fontId="2"/>
  </si>
  <si>
    <t>清原</t>
    <rPh sb="0" eb="2">
      <t>キヨハラ</t>
    </rPh>
    <phoneticPr fontId="2"/>
  </si>
  <si>
    <t>男だけの料金を求めなさい。</t>
    <rPh sb="0" eb="1">
      <t>オトコ</t>
    </rPh>
    <rPh sb="4" eb="6">
      <t>リョウキン</t>
    </rPh>
    <rPh sb="7" eb="8">
      <t>モト</t>
    </rPh>
    <phoneticPr fontId="2"/>
  </si>
  <si>
    <t>答</t>
    <rPh sb="0" eb="1">
      <t>コタ</t>
    </rPh>
    <phoneticPr fontId="2"/>
  </si>
  <si>
    <t>=SUMIF(D91:D99,"男",L91:L99)</t>
  </si>
  <si>
    <t>女だけの料金を求めなさい。</t>
    <rPh sb="0" eb="1">
      <t>オンナ</t>
    </rPh>
    <rPh sb="4" eb="6">
      <t>リョウキン</t>
    </rPh>
    <rPh sb="7" eb="8">
      <t>モト</t>
    </rPh>
    <phoneticPr fontId="2"/>
  </si>
  <si>
    <t>=SUMIF(D91:D99,"女",L91:L99)</t>
  </si>
  <si>
    <t>計</t>
    <rPh sb="0" eb="1">
      <t>ケイ</t>
    </rPh>
    <phoneticPr fontId="2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</si>
  <si>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2"/>
  </si>
  <si>
    <t>第１位</t>
    <rPh sb="0" eb="1">
      <t>ダイ</t>
    </rPh>
    <rPh sb="2" eb="3">
      <t>イ</t>
    </rPh>
    <phoneticPr fontId="2"/>
  </si>
  <si>
    <t>=SMALL($G$91:$I$99,1)</t>
  </si>
  <si>
    <t>第２位</t>
    <rPh sb="0" eb="1">
      <t>ダイ</t>
    </rPh>
    <rPh sb="2" eb="3">
      <t>イ</t>
    </rPh>
    <phoneticPr fontId="2"/>
  </si>
  <si>
    <t>=SMALL($G$91:$I$99,2)</t>
  </si>
  <si>
    <t>第３位</t>
    <rPh sb="0" eb="1">
      <t>ダイ</t>
    </rPh>
    <rPh sb="2" eb="3">
      <t>イ</t>
    </rPh>
    <phoneticPr fontId="2"/>
  </si>
  <si>
    <t>=SMALL($G$91:$I$99,3)</t>
  </si>
  <si>
    <r>
      <t>７２</t>
    </r>
    <r>
      <rPr>
        <sz val="11"/>
        <rFont val="ＭＳ Ｐゴシック"/>
        <family val="3"/>
        <charset val="128"/>
      </rPr>
      <t>以上のスコアーを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2"/>
  </si>
  <si>
    <t>スコアー</t>
    <phoneticPr fontId="2"/>
  </si>
  <si>
    <t>判定</t>
    <rPh sb="0" eb="2">
      <t>ハンテイ</t>
    </rPh>
    <phoneticPr fontId="2"/>
  </si>
  <si>
    <t>順位を設定しましょう。</t>
    <rPh sb="0" eb="2">
      <t>ジュンイ</t>
    </rPh>
    <rPh sb="3" eb="5">
      <t>セッテイ</t>
    </rPh>
    <phoneticPr fontId="2"/>
  </si>
  <si>
    <t>（注意）ゴルフはスコアーが小さい方が上の順位です。</t>
    <rPh sb="13" eb="14">
      <t>チイ</t>
    </rPh>
    <rPh sb="16" eb="17">
      <t>ホウ</t>
    </rPh>
    <rPh sb="18" eb="19">
      <t>ウエ</t>
    </rPh>
    <rPh sb="20" eb="22">
      <t>ジュンイ</t>
    </rPh>
    <phoneticPr fontId="2"/>
  </si>
  <si>
    <t>（ＩＦ関数＝論理）</t>
    <rPh sb="3" eb="5">
      <t>カンスウ</t>
    </rPh>
    <rPh sb="6" eb="8">
      <t>ロンリ</t>
    </rPh>
    <phoneticPr fontId="2"/>
  </si>
  <si>
    <t>（ＲＡＮＫ関数＝統計）</t>
    <rPh sb="5" eb="7">
      <t>カンスウ</t>
    </rPh>
    <rPh sb="8" eb="10">
      <t>トウケイ</t>
    </rPh>
    <phoneticPr fontId="2"/>
  </si>
  <si>
    <t>スコアーが「７２」以上を赤文字で識別しましょう。</t>
    <rPh sb="9" eb="11">
      <t>イジョウ</t>
    </rPh>
    <rPh sb="12" eb="13">
      <t>アカ</t>
    </rPh>
    <rPh sb="13" eb="15">
      <t>モジ</t>
    </rPh>
    <rPh sb="16" eb="18">
      <t>シキベツ</t>
    </rPh>
    <phoneticPr fontId="2"/>
  </si>
  <si>
    <t>｛条件付き書式｝</t>
    <rPh sb="1" eb="4">
      <t>ジョウケンツ</t>
    </rPh>
    <rPh sb="5" eb="7">
      <t>ショシキ</t>
    </rPh>
    <phoneticPr fontId="2"/>
  </si>
  <si>
    <t>以下の順位のスコアーを設定しましょう。</t>
    <rPh sb="0" eb="2">
      <t>イカ</t>
    </rPh>
    <rPh sb="3" eb="5">
      <t>ジュンイ</t>
    </rPh>
    <rPh sb="11" eb="13">
      <t>セッテイ</t>
    </rPh>
    <phoneticPr fontId="2"/>
  </si>
  <si>
    <t>（ＳＭＡＬＬ関数＝統計）</t>
    <rPh sb="6" eb="8">
      <t>カンスウ</t>
    </rPh>
    <rPh sb="9" eb="11">
      <t>トウケイ</t>
    </rPh>
    <phoneticPr fontId="2"/>
  </si>
  <si>
    <t>=SMALL($E$85:$E$93,2)</t>
  </si>
  <si>
    <t>=SMALL($E$85:$E$93,3)</t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</si>
  <si>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</si>
  <si>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右の表について、以下の設問に従い</t>
    </r>
    <r>
      <rPr>
        <sz val="11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2"/>
  </si>
  <si>
    <r>
      <t>東京都</t>
    </r>
    <r>
      <rPr>
        <sz val="11"/>
        <rFont val="ＭＳ Ｐゴシック"/>
        <family val="3"/>
        <charset val="128"/>
      </rPr>
      <t>に住む、</t>
    </r>
    <r>
      <rPr>
        <sz val="11"/>
        <rFont val="ＭＳ Ｐゴシック"/>
        <family val="3"/>
        <charset val="128"/>
      </rPr>
      <t>女性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販売額合計</t>
    </r>
    <r>
      <rPr>
        <sz val="11"/>
        <rFont val="ＭＳ Ｐゴシック"/>
        <family val="3"/>
        <charset val="128"/>
      </rPr>
      <t>は？</t>
    </r>
    <rPh sb="0" eb="3">
      <t>トウキョウト</t>
    </rPh>
    <rPh sb="4" eb="5">
      <t>ス</t>
    </rPh>
    <rPh sb="7" eb="9">
      <t>ジョセイ</t>
    </rPh>
    <rPh sb="10" eb="12">
      <t>ハンバイ</t>
    </rPh>
    <rPh sb="12" eb="13">
      <t>ガク</t>
    </rPh>
    <rPh sb="13" eb="15">
      <t>ゴウケイ</t>
    </rPh>
    <phoneticPr fontId="2"/>
  </si>
  <si>
    <t>（ＤＳＵＭ＝データベース）</t>
    <phoneticPr fontId="2"/>
  </si>
  <si>
    <t>→</t>
    <phoneticPr fontId="2"/>
  </si>
  <si>
    <r>
      <t>必ず、表のデータと</t>
    </r>
    <r>
      <rPr>
        <b/>
        <sz val="12"/>
        <rFont val="ＭＳ Ｐゴシック"/>
        <family val="3"/>
        <charset val="128"/>
      </rPr>
      <t>同一の文字列を使用</t>
    </r>
    <r>
      <rPr>
        <sz val="11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2"/>
  </si>
  <si>
    <r>
      <t>千葉県</t>
    </r>
    <r>
      <rPr>
        <sz val="11"/>
        <rFont val="ＭＳ Ｐゴシック"/>
        <family val="3"/>
        <charset val="128"/>
      </rPr>
      <t>に住む、</t>
    </r>
    <r>
      <rPr>
        <sz val="11"/>
        <rFont val="ＭＳ Ｐゴシック"/>
        <family val="3"/>
        <charset val="128"/>
      </rPr>
      <t>女性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平均販売額</t>
    </r>
    <r>
      <rPr>
        <sz val="11"/>
        <rFont val="ＭＳ Ｐゴシック"/>
        <family val="3"/>
        <charset val="128"/>
      </rPr>
      <t>は？</t>
    </r>
    <rPh sb="0" eb="3">
      <t>チバケン</t>
    </rPh>
    <rPh sb="4" eb="5">
      <t>ス</t>
    </rPh>
    <rPh sb="7" eb="9">
      <t>ジョセイ</t>
    </rPh>
    <rPh sb="10" eb="12">
      <t>ヘイキン</t>
    </rPh>
    <rPh sb="12" eb="14">
      <t>ハンバイ</t>
    </rPh>
    <rPh sb="14" eb="15">
      <t>ガク</t>
    </rPh>
    <phoneticPr fontId="2"/>
  </si>
  <si>
    <r>
      <t>神奈川県</t>
    </r>
    <r>
      <rPr>
        <sz val="11"/>
        <rFont val="ＭＳ Ｐゴシック"/>
        <family val="3"/>
        <charset val="128"/>
      </rPr>
      <t>の</t>
    </r>
    <r>
      <rPr>
        <sz val="11"/>
        <rFont val="ＭＳ Ｐゴシック"/>
        <family val="3"/>
        <charset val="128"/>
      </rPr>
      <t>１０万以上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販売額合計</t>
    </r>
    <r>
      <rPr>
        <sz val="11"/>
        <rFont val="ＭＳ Ｐゴシック"/>
        <family val="3"/>
        <charset val="128"/>
      </rPr>
      <t>は？</t>
    </r>
    <rPh sb="0" eb="4">
      <t>カナガワケン</t>
    </rPh>
    <rPh sb="7" eb="8">
      <t>マン</t>
    </rPh>
    <rPh sb="8" eb="10">
      <t>イジョウ</t>
    </rPh>
    <rPh sb="11" eb="13">
      <t>ハンバイ</t>
    </rPh>
    <rPh sb="13" eb="14">
      <t>ガク</t>
    </rPh>
    <rPh sb="14" eb="16">
      <t>ゴウケイ</t>
    </rPh>
    <phoneticPr fontId="2"/>
  </si>
  <si>
    <t>&gt;=100000</t>
    <phoneticPr fontId="2"/>
  </si>
  <si>
    <r>
      <t>以下の設問に従い</t>
    </r>
    <r>
      <rPr>
        <sz val="11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2">
      <t>イカ</t>
    </rPh>
    <rPh sb="3" eb="5">
      <t>セツモン</t>
    </rPh>
    <rPh sb="6" eb="7">
      <t>シタガ</t>
    </rPh>
    <rPh sb="10" eb="12">
      <t>ケイサン</t>
    </rPh>
    <rPh sb="12" eb="13">
      <t>シキ</t>
    </rPh>
    <rPh sb="14" eb="16">
      <t>セッテイ</t>
    </rPh>
    <phoneticPr fontId="2"/>
  </si>
  <si>
    <t>スコアー</t>
    <phoneticPr fontId="2"/>
  </si>
  <si>
    <t>=SMALL($E$85:$E$93,1)</t>
    <phoneticPr fontId="2"/>
  </si>
  <si>
    <t>※「検索条件」は検索文字のあるセルをクリックしましょう。（文字を入力しても可）</t>
    <rPh sb="2" eb="4">
      <t>ケンサク</t>
    </rPh>
    <rPh sb="4" eb="6">
      <t>ジョウケン</t>
    </rPh>
    <rPh sb="8" eb="10">
      <t>ケンサク</t>
    </rPh>
    <rPh sb="10" eb="12">
      <t>モジ</t>
    </rPh>
    <rPh sb="29" eb="31">
      <t>モジ</t>
    </rPh>
    <rPh sb="32" eb="34">
      <t>ニュウリョク</t>
    </rPh>
    <rPh sb="37" eb="38">
      <t>カ</t>
    </rPh>
    <phoneticPr fontId="2"/>
  </si>
  <si>
    <t>「判定」欄で、ｽｺｱｰが７２未満を「予選通過」と判定しましょう。</t>
    <rPh sb="1" eb="3">
      <t>ハンテイ</t>
    </rPh>
    <rPh sb="4" eb="5">
      <t>ラン</t>
    </rPh>
    <rPh sb="14" eb="16">
      <t>ミマン</t>
    </rPh>
    <rPh sb="18" eb="20">
      <t>ヨセン</t>
    </rPh>
    <rPh sb="20" eb="22">
      <t>ツウカ</t>
    </rPh>
    <rPh sb="24" eb="26">
      <t>ハンテイ</t>
    </rPh>
    <phoneticPr fontId="2"/>
  </si>
  <si>
    <t>スコアー</t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</si>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</sst>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yyyy&quot;年&quot;m&quot;月&quot;;@"/>
    <numFmt numFmtId="179" formatCode="0.0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38" fontId="1" fillId="0" borderId="0" xfId="1" applyFont="1" applyFill="1" applyBorder="1" applyAlignment="1"/>
    <xf numFmtId="0" fontId="0" fillId="0" borderId="0" xfId="0" applyFill="1" applyBorder="1">
      <alignment vertical="center"/>
    </xf>
    <xf numFmtId="0" fontId="6" fillId="0" borderId="0" xfId="0" applyFont="1" applyFill="1" applyBorder="1">
      <alignment vertical="center"/>
    </xf>
    <xf numFmtId="14" fontId="7" fillId="0" borderId="0" xfId="0" applyNumberFormat="1" applyFont="1" applyFill="1" applyBorder="1">
      <alignment vertical="center"/>
    </xf>
    <xf numFmtId="0" fontId="6" fillId="0" borderId="0" xfId="0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horizontal="center"/>
    </xf>
    <xf numFmtId="0" fontId="6" fillId="0" borderId="4" xfId="1" applyNumberFormat="1" applyFont="1" applyBorder="1" applyAlignment="1"/>
    <xf numFmtId="49" fontId="6" fillId="0" borderId="5" xfId="0" applyNumberFormat="1" applyFont="1" applyBorder="1" applyAlignment="1">
      <alignment horizontal="center"/>
    </xf>
    <xf numFmtId="0" fontId="6" fillId="0" borderId="6" xfId="0" applyFont="1" applyBorder="1">
      <alignment vertical="center"/>
    </xf>
    <xf numFmtId="0" fontId="6" fillId="0" borderId="6" xfId="0" applyFont="1" applyBorder="1" applyAlignment="1">
      <alignment horizontal="center"/>
    </xf>
    <xf numFmtId="0" fontId="6" fillId="0" borderId="7" xfId="1" applyNumberFormat="1" applyFont="1" applyBorder="1" applyAlignment="1"/>
    <xf numFmtId="178" fontId="6" fillId="0" borderId="8" xfId="0" applyNumberFormat="1" applyFont="1" applyBorder="1">
      <alignment vertical="center"/>
    </xf>
    <xf numFmtId="178" fontId="6" fillId="0" borderId="9" xfId="0" applyNumberFormat="1" applyFont="1" applyBorder="1">
      <alignment vertical="center"/>
    </xf>
    <xf numFmtId="178" fontId="6" fillId="0" borderId="10" xfId="0" applyNumberFormat="1" applyFont="1" applyBorder="1">
      <alignment vertic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0" fontId="6" fillId="0" borderId="12" xfId="0" applyFont="1" applyBorder="1">
      <alignment vertical="center"/>
    </xf>
    <xf numFmtId="0" fontId="6" fillId="0" borderId="13" xfId="1" applyNumberFormat="1" applyFont="1" applyBorder="1" applyAlignment="1"/>
    <xf numFmtId="38" fontId="0" fillId="0" borderId="0" xfId="1" applyFo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3" fillId="4" borderId="1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5" fillId="0" borderId="15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/>
    <xf numFmtId="0" fontId="1" fillId="6" borderId="15" xfId="0" applyNumberFormat="1" applyFont="1" applyFill="1" applyBorder="1" applyAlignment="1"/>
    <xf numFmtId="179" fontId="1" fillId="6" borderId="15" xfId="0" applyNumberFormat="1" applyFont="1" applyFill="1" applyBorder="1" applyAlignment="1"/>
    <xf numFmtId="179" fontId="1" fillId="0" borderId="15" xfId="0" applyNumberFormat="1" applyFont="1" applyFill="1" applyBorder="1" applyAlignment="1"/>
    <xf numFmtId="38" fontId="1" fillId="0" borderId="15" xfId="1" applyFont="1" applyFill="1" applyBorder="1" applyAlignment="1"/>
    <xf numFmtId="38" fontId="1" fillId="0" borderId="0" xfId="0" applyNumberFormat="1" applyFont="1" applyFill="1" applyBorder="1" applyAlignment="1"/>
    <xf numFmtId="38" fontId="1" fillId="6" borderId="14" xfId="1" applyFont="1" applyFill="1" applyBorder="1" applyAlignment="1"/>
    <xf numFmtId="0" fontId="15" fillId="0" borderId="0" xfId="0" applyNumberFormat="1" applyFont="1" applyFill="1" applyBorder="1" applyAlignment="1">
      <alignment horizontal="right"/>
    </xf>
    <xf numFmtId="38" fontId="6" fillId="0" borderId="0" xfId="1" applyFont="1" applyFill="1" applyBorder="1" applyAlignment="1"/>
    <xf numFmtId="49" fontId="1" fillId="0" borderId="0" xfId="0" applyNumberFormat="1" applyFont="1" applyFill="1" applyBorder="1" applyAlignment="1">
      <alignment horizontal="left" indent="2"/>
    </xf>
    <xf numFmtId="0" fontId="6" fillId="0" borderId="0" xfId="0" applyNumberFormat="1" applyFont="1" applyFill="1" applyBorder="1" applyAlignment="1">
      <alignment horizontal="right"/>
    </xf>
    <xf numFmtId="38" fontId="6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0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0" fillId="3" borderId="14" xfId="0" applyFont="1" applyFill="1" applyBorder="1">
      <alignment vertical="center"/>
    </xf>
    <xf numFmtId="0" fontId="0" fillId="0" borderId="12" xfId="0" applyFont="1" applyBorder="1">
      <alignment vertical="center"/>
    </xf>
    <xf numFmtId="178" fontId="0" fillId="0" borderId="8" xfId="0" applyNumberFormat="1" applyFont="1" applyBorder="1">
      <alignment vertical="center"/>
    </xf>
    <xf numFmtId="38" fontId="0" fillId="0" borderId="13" xfId="1" applyFont="1" applyBorder="1" applyAlignment="1"/>
    <xf numFmtId="0" fontId="0" fillId="0" borderId="3" xfId="0" applyFont="1" applyBorder="1" applyAlignment="1">
      <alignment horizontal="center"/>
    </xf>
    <xf numFmtId="0" fontId="0" fillId="0" borderId="3" xfId="0" applyFont="1" applyBorder="1">
      <alignment vertical="center"/>
    </xf>
    <xf numFmtId="178" fontId="0" fillId="0" borderId="9" xfId="0" applyNumberFormat="1" applyFont="1" applyBorder="1">
      <alignment vertical="center"/>
    </xf>
    <xf numFmtId="38" fontId="0" fillId="0" borderId="4" xfId="1" applyFont="1" applyBorder="1" applyAlignment="1"/>
    <xf numFmtId="0" fontId="0" fillId="0" borderId="15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>
      <alignment vertical="center"/>
    </xf>
    <xf numFmtId="178" fontId="0" fillId="0" borderId="10" xfId="0" applyNumberFormat="1" applyFont="1" applyBorder="1">
      <alignment vertical="center"/>
    </xf>
    <xf numFmtId="38" fontId="0" fillId="0" borderId="7" xfId="1" applyFont="1" applyBorder="1" applyAlignment="1"/>
    <xf numFmtId="0" fontId="0" fillId="7" borderId="15" xfId="0" applyFont="1" applyFill="1" applyBorder="1" applyAlignment="1">
      <alignment horizontal="center" vertical="center"/>
    </xf>
    <xf numFmtId="0" fontId="0" fillId="3" borderId="15" xfId="0" applyFont="1" applyFill="1" applyBorder="1">
      <alignment vertical="center"/>
    </xf>
    <xf numFmtId="0" fontId="0" fillId="0" borderId="0" xfId="0" quotePrefix="1" applyFont="1">
      <alignment vertical="center"/>
    </xf>
    <xf numFmtId="0" fontId="0" fillId="0" borderId="15" xfId="0" applyNumberFormat="1" applyFont="1" applyFill="1" applyBorder="1" applyAlignment="1">
      <alignment horizontal="center"/>
    </xf>
    <xf numFmtId="0" fontId="0" fillId="3" borderId="15" xfId="0" applyNumberFormat="1" applyFont="1" applyFill="1" applyBorder="1" applyAlignment="1"/>
    <xf numFmtId="0" fontId="0" fillId="0" borderId="15" xfId="0" applyNumberFormat="1" applyFont="1" applyFill="1" applyBorder="1" applyAlignment="1"/>
    <xf numFmtId="38" fontId="0" fillId="0" borderId="15" xfId="1" applyFont="1" applyFill="1" applyBorder="1" applyAlignment="1"/>
    <xf numFmtId="179" fontId="0" fillId="3" borderId="15" xfId="0" applyNumberFormat="1" applyFont="1" applyFill="1" applyBorder="1" applyAlignment="1"/>
    <xf numFmtId="0" fontId="0" fillId="9" borderId="11" xfId="0" applyFont="1" applyFill="1" applyBorder="1" applyAlignment="1">
      <alignment horizontal="center"/>
    </xf>
    <xf numFmtId="0" fontId="0" fillId="9" borderId="12" xfId="0" applyFont="1" applyFill="1" applyBorder="1" applyAlignment="1">
      <alignment horizontal="center"/>
    </xf>
    <xf numFmtId="0" fontId="0" fillId="9" borderId="13" xfId="0" applyFont="1" applyFill="1" applyBorder="1" applyAlignment="1">
      <alignment horizontal="center"/>
    </xf>
    <xf numFmtId="49" fontId="0" fillId="10" borderId="11" xfId="0" applyNumberFormat="1" applyFont="1" applyFill="1" applyBorder="1" applyAlignment="1">
      <alignment horizontal="center"/>
    </xf>
    <xf numFmtId="49" fontId="0" fillId="10" borderId="2" xfId="0" applyNumberFormat="1" applyFont="1" applyFill="1" applyBorder="1" applyAlignment="1">
      <alignment horizontal="center"/>
    </xf>
    <xf numFmtId="49" fontId="0" fillId="10" borderId="5" xfId="0" applyNumberFormat="1" applyFont="1" applyFill="1" applyBorder="1" applyAlignment="1">
      <alignment horizontal="center"/>
    </xf>
    <xf numFmtId="0" fontId="21" fillId="11" borderId="15" xfId="0" applyNumberFormat="1" applyFont="1" applyFill="1" applyBorder="1" applyAlignment="1">
      <alignment horizontal="center"/>
    </xf>
    <xf numFmtId="0" fontId="5" fillId="8" borderId="0" xfId="0" applyFont="1" applyFill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2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70A31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123825</xdr:rowOff>
    </xdr:from>
    <xdr:to>
      <xdr:col>10</xdr:col>
      <xdr:colOff>123825</xdr:colOff>
      <xdr:row>7</xdr:row>
      <xdr:rowOff>9525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57525" y="285750"/>
          <a:ext cx="2400300" cy="857250"/>
        </a:xfrm>
        <a:prstGeom prst="rect">
          <a:avLst/>
        </a:prstGeom>
        <a:solidFill>
          <a:srgbClr val="70A31D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1698" name="Group 674"/>
        <xdr:cNvGrpSpPr>
          <a:grpSpLocks/>
        </xdr:cNvGrpSpPr>
      </xdr:nvGrpSpPr>
      <xdr:grpSpPr bwMode="auto">
        <a:xfrm>
          <a:off x="1133475" y="1752600"/>
          <a:ext cx="6467475" cy="619125"/>
          <a:chOff x="84" y="224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16</xdr:row>
      <xdr:rowOff>28575</xdr:rowOff>
    </xdr:from>
    <xdr:to>
      <xdr:col>1</xdr:col>
      <xdr:colOff>581025</xdr:colOff>
      <xdr:row>17</xdr:row>
      <xdr:rowOff>161925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266700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16</xdr:row>
      <xdr:rowOff>47625</xdr:rowOff>
    </xdr:from>
    <xdr:to>
      <xdr:col>9</xdr:col>
      <xdr:colOff>447675</xdr:colOff>
      <xdr:row>17</xdr:row>
      <xdr:rowOff>114300</xdr:rowOff>
    </xdr:to>
    <xdr:pic>
      <xdr:nvPicPr>
        <xdr:cNvPr id="1697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2686050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61</xdr:row>
      <xdr:rowOff>133350</xdr:rowOff>
    </xdr:from>
    <xdr:to>
      <xdr:col>1</xdr:col>
      <xdr:colOff>609600</xdr:colOff>
      <xdr:row>63</xdr:row>
      <xdr:rowOff>28575</xdr:rowOff>
    </xdr:to>
    <xdr:pic>
      <xdr:nvPicPr>
        <xdr:cNvPr id="1780" name="Picture 75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6225" y="101536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85725</xdr:colOff>
      <xdr:row>62</xdr:row>
      <xdr:rowOff>28575</xdr:rowOff>
    </xdr:from>
    <xdr:to>
      <xdr:col>9</xdr:col>
      <xdr:colOff>438150</xdr:colOff>
      <xdr:row>63</xdr:row>
      <xdr:rowOff>19050</xdr:rowOff>
    </xdr:to>
    <xdr:pic>
      <xdr:nvPicPr>
        <xdr:cNvPr id="1781" name="Picture 75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0210800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257175</xdr:colOff>
      <xdr:row>98</xdr:row>
      <xdr:rowOff>28575</xdr:rowOff>
    </xdr:from>
    <xdr:to>
      <xdr:col>3</xdr:col>
      <xdr:colOff>400050</xdr:colOff>
      <xdr:row>103</xdr:row>
      <xdr:rowOff>28575</xdr:rowOff>
    </xdr:to>
    <xdr:pic>
      <xdr:nvPicPr>
        <xdr:cNvPr id="1784" name="Picture 760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76250" y="16411575"/>
          <a:ext cx="1485900" cy="8096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114300</xdr:colOff>
      <xdr:row>98</xdr:row>
      <xdr:rowOff>38100</xdr:rowOff>
    </xdr:from>
    <xdr:to>
      <xdr:col>10</xdr:col>
      <xdr:colOff>114300</xdr:colOff>
      <xdr:row>103</xdr:row>
      <xdr:rowOff>95250</xdr:rowOff>
    </xdr:to>
    <xdr:pic>
      <xdr:nvPicPr>
        <xdr:cNvPr id="1787" name="Picture 763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371725" y="16421100"/>
          <a:ext cx="3076575" cy="8667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638175</xdr:colOff>
      <xdr:row>9</xdr:row>
      <xdr:rowOff>95250</xdr:rowOff>
    </xdr:from>
    <xdr:to>
      <xdr:col>10</xdr:col>
      <xdr:colOff>123825</xdr:colOff>
      <xdr:row>12</xdr:row>
      <xdr:rowOff>19050</xdr:rowOff>
    </xdr:to>
    <xdr:pic>
      <xdr:nvPicPr>
        <xdr:cNvPr id="14" name="図 1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1600200"/>
          <a:ext cx="186690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180975</xdr:colOff>
      <xdr:row>44</xdr:row>
      <xdr:rowOff>152400</xdr:rowOff>
    </xdr:from>
    <xdr:to>
      <xdr:col>16</xdr:col>
      <xdr:colOff>514350</xdr:colOff>
      <xdr:row>50</xdr:row>
      <xdr:rowOff>9525</xdr:rowOff>
    </xdr:to>
    <xdr:pic>
      <xdr:nvPicPr>
        <xdr:cNvPr id="15" name="図 1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7439025"/>
          <a:ext cx="5591175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161925</xdr:colOff>
      <xdr:row>53</xdr:row>
      <xdr:rowOff>19050</xdr:rowOff>
    </xdr:from>
    <xdr:to>
      <xdr:col>16</xdr:col>
      <xdr:colOff>504825</xdr:colOff>
      <xdr:row>58</xdr:row>
      <xdr:rowOff>85725</xdr:rowOff>
    </xdr:to>
    <xdr:pic>
      <xdr:nvPicPr>
        <xdr:cNvPr id="16" name="図 1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8810625"/>
          <a:ext cx="5600700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8.5" style="46" customWidth="1"/>
    <col min="3" max="7" width="9.125" style="46" customWidth="1"/>
    <col min="8" max="8" width="3.5" style="46" customWidth="1"/>
    <col min="9" max="9" width="1.5" style="46" customWidth="1"/>
    <col min="10" max="10" width="8" style="46" customWidth="1"/>
    <col min="11" max="13" width="9.125" style="46" customWidth="1"/>
    <col min="14" max="14" width="11.625" style="46" customWidth="1"/>
    <col min="15" max="15" width="9.125" style="46" customWidth="1"/>
    <col min="16" max="16" width="7.875" style="46" customWidth="1"/>
    <col min="17" max="16384" width="9" style="46"/>
  </cols>
  <sheetData>
    <row r="1" spans="1:15" ht="12.75" customHeight="1">
      <c r="A1" s="88" t="s">
        <v>124</v>
      </c>
      <c r="B1" s="88"/>
      <c r="C1" s="88"/>
      <c r="D1" s="88"/>
      <c r="E1" s="88"/>
      <c r="F1" s="88"/>
      <c r="G1" s="88"/>
    </row>
    <row r="9" spans="1:15" ht="16.5" customHeight="1" thickBot="1">
      <c r="C9" s="85" t="s">
        <v>109</v>
      </c>
      <c r="D9" s="86"/>
      <c r="E9" s="86"/>
      <c r="F9" s="86"/>
      <c r="G9" s="86"/>
      <c r="H9" s="86"/>
      <c r="I9" s="86"/>
      <c r="J9" s="86"/>
      <c r="K9" s="86"/>
      <c r="L9" s="86"/>
      <c r="M9" s="86"/>
      <c r="N9" s="87"/>
      <c r="O9" s="47"/>
    </row>
    <row r="10" spans="1:15" ht="12.75" customHeight="1" thickTop="1">
      <c r="A10" s="46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</row>
    <row r="11" spans="1:15" ht="12.75" customHeight="1">
      <c r="A11" s="46"/>
      <c r="B11" s="48"/>
      <c r="E11" s="49"/>
      <c r="F11" s="50"/>
      <c r="G11" s="51"/>
      <c r="H11" s="52"/>
    </row>
    <row r="12" spans="1:15" ht="12.75" customHeight="1">
      <c r="A12" s="46"/>
    </row>
    <row r="13" spans="1:15" ht="12.75" customHeight="1">
      <c r="A13" s="46"/>
    </row>
    <row r="14" spans="1:15" ht="12.75" customHeight="1">
      <c r="A14" s="46"/>
    </row>
    <row r="15" spans="1:15" ht="12.75" customHeight="1">
      <c r="A15" s="46"/>
    </row>
    <row r="16" spans="1:15" ht="12.75" customHeight="1">
      <c r="A16" s="46"/>
    </row>
    <row r="17" spans="1:15" ht="12.75" customHeight="1">
      <c r="A17" s="46"/>
    </row>
    <row r="18" spans="1:15" ht="15.75" customHeight="1" thickBot="1">
      <c r="C18" s="53">
        <v>1</v>
      </c>
      <c r="K18" s="53">
        <v>1</v>
      </c>
    </row>
    <row r="19" spans="1:15" ht="12.75" customHeight="1" thickTop="1"/>
    <row r="20" spans="1:15" ht="17.25" customHeight="1">
      <c r="B20" s="46" t="s">
        <v>110</v>
      </c>
    </row>
    <row r="21" spans="1:15" ht="12.75" customHeight="1" thickBot="1">
      <c r="B21" s="46" t="s">
        <v>121</v>
      </c>
    </row>
    <row r="22" spans="1:15" ht="12.75" customHeight="1" thickBot="1">
      <c r="K22" s="77" t="s">
        <v>1</v>
      </c>
      <c r="L22" s="78" t="s">
        <v>2</v>
      </c>
      <c r="M22" s="78" t="s">
        <v>3</v>
      </c>
      <c r="N22" s="78" t="s">
        <v>4</v>
      </c>
      <c r="O22" s="79" t="s">
        <v>5</v>
      </c>
    </row>
    <row r="23" spans="1:15" ht="12.75" customHeight="1" thickBot="1">
      <c r="B23" s="1" t="s">
        <v>51</v>
      </c>
      <c r="C23" s="1" t="s">
        <v>63</v>
      </c>
      <c r="F23" s="55"/>
      <c r="K23" s="80" t="s">
        <v>31</v>
      </c>
      <c r="L23" s="54" t="s">
        <v>6</v>
      </c>
      <c r="M23" s="56" t="s">
        <v>7</v>
      </c>
      <c r="N23" s="57">
        <v>20581</v>
      </c>
      <c r="O23" s="58">
        <v>120800</v>
      </c>
    </row>
    <row r="24" spans="1:15" ht="12.75" customHeight="1">
      <c r="E24" s="27" t="s">
        <v>53</v>
      </c>
      <c r="F24" s="26">
        <f>SUMIF(L23:L42,L23,O23:O42)</f>
        <v>1073500</v>
      </c>
      <c r="K24" s="81" t="s">
        <v>32</v>
      </c>
      <c r="L24" s="59" t="s">
        <v>8</v>
      </c>
      <c r="M24" s="60" t="s">
        <v>9</v>
      </c>
      <c r="N24" s="61">
        <v>28731</v>
      </c>
      <c r="O24" s="62">
        <v>56000</v>
      </c>
    </row>
    <row r="25" spans="1:15" ht="12.75" customHeight="1">
      <c r="C25" s="46" t="s">
        <v>54</v>
      </c>
      <c r="K25" s="81" t="s">
        <v>33</v>
      </c>
      <c r="L25" s="59" t="s">
        <v>8</v>
      </c>
      <c r="M25" s="60" t="s">
        <v>11</v>
      </c>
      <c r="N25" s="61">
        <v>24643</v>
      </c>
      <c r="O25" s="62">
        <v>98500</v>
      </c>
    </row>
    <row r="26" spans="1:15" ht="12.75" customHeight="1">
      <c r="K26" s="81" t="s">
        <v>34</v>
      </c>
      <c r="L26" s="59" t="s">
        <v>8</v>
      </c>
      <c r="M26" s="60" t="s">
        <v>9</v>
      </c>
      <c r="N26" s="61">
        <v>21825</v>
      </c>
      <c r="O26" s="62">
        <v>209000</v>
      </c>
    </row>
    <row r="27" spans="1:15" ht="12.75" customHeight="1">
      <c r="K27" s="81" t="s">
        <v>35</v>
      </c>
      <c r="L27" s="59" t="s">
        <v>6</v>
      </c>
      <c r="M27" s="60" t="s">
        <v>11</v>
      </c>
      <c r="N27" s="61">
        <v>22968</v>
      </c>
      <c r="O27" s="62">
        <v>4800</v>
      </c>
    </row>
    <row r="28" spans="1:15" ht="12.75" customHeight="1" thickBot="1">
      <c r="B28" s="1" t="s">
        <v>52</v>
      </c>
      <c r="C28" s="1" t="s">
        <v>62</v>
      </c>
      <c r="F28" s="55"/>
      <c r="K28" s="81" t="s">
        <v>36</v>
      </c>
      <c r="L28" s="59" t="s">
        <v>6</v>
      </c>
      <c r="M28" s="60" t="s">
        <v>9</v>
      </c>
      <c r="N28" s="61">
        <v>25781</v>
      </c>
      <c r="O28" s="62">
        <v>590300</v>
      </c>
    </row>
    <row r="29" spans="1:15" ht="12.75" customHeight="1">
      <c r="E29" s="27" t="s">
        <v>53</v>
      </c>
      <c r="F29" s="46">
        <f>COUNTIF(L23:L42,L29)</f>
        <v>13</v>
      </c>
      <c r="K29" s="81" t="s">
        <v>37</v>
      </c>
      <c r="L29" s="59" t="s">
        <v>8</v>
      </c>
      <c r="M29" s="60" t="s">
        <v>7</v>
      </c>
      <c r="N29" s="61">
        <v>27735</v>
      </c>
      <c r="O29" s="62">
        <v>76900</v>
      </c>
    </row>
    <row r="30" spans="1:15" ht="12.75" customHeight="1">
      <c r="C30" s="46" t="s">
        <v>55</v>
      </c>
      <c r="K30" s="81" t="s">
        <v>38</v>
      </c>
      <c r="L30" s="59" t="s">
        <v>6</v>
      </c>
      <c r="M30" s="60" t="s">
        <v>9</v>
      </c>
      <c r="N30" s="61">
        <v>25262</v>
      </c>
      <c r="O30" s="62">
        <v>13900</v>
      </c>
    </row>
    <row r="31" spans="1:15" ht="12.75" customHeight="1">
      <c r="K31" s="81" t="s">
        <v>39</v>
      </c>
      <c r="L31" s="59" t="s">
        <v>8</v>
      </c>
      <c r="M31" s="60" t="s">
        <v>11</v>
      </c>
      <c r="N31" s="61">
        <v>19787</v>
      </c>
      <c r="O31" s="62">
        <v>57800</v>
      </c>
    </row>
    <row r="32" spans="1:15" ht="12.75" customHeight="1">
      <c r="B32" s="1" t="s">
        <v>56</v>
      </c>
      <c r="C32" s="1" t="s">
        <v>111</v>
      </c>
      <c r="K32" s="81" t="s">
        <v>40</v>
      </c>
      <c r="L32" s="59" t="s">
        <v>8</v>
      </c>
      <c r="M32" s="60" t="s">
        <v>11</v>
      </c>
      <c r="N32" s="61">
        <v>17733</v>
      </c>
      <c r="O32" s="62">
        <v>100000</v>
      </c>
    </row>
    <row r="33" spans="2:15" ht="12.75" customHeight="1" thickBot="1">
      <c r="C33" s="46" t="s">
        <v>112</v>
      </c>
      <c r="F33" s="55"/>
      <c r="K33" s="81" t="s">
        <v>41</v>
      </c>
      <c r="L33" s="59" t="s">
        <v>8</v>
      </c>
      <c r="M33" s="60" t="s">
        <v>7</v>
      </c>
      <c r="N33" s="61">
        <v>18362</v>
      </c>
      <c r="O33" s="62">
        <v>156800</v>
      </c>
    </row>
    <row r="34" spans="2:15" ht="12.75" customHeight="1">
      <c r="E34" s="27" t="s">
        <v>53</v>
      </c>
      <c r="F34" s="26">
        <f>DSUM(K22:O42,O22,E38:F39)</f>
        <v>532500</v>
      </c>
      <c r="K34" s="81" t="s">
        <v>42</v>
      </c>
      <c r="L34" s="59" t="s">
        <v>6</v>
      </c>
      <c r="M34" s="60" t="s">
        <v>9</v>
      </c>
      <c r="N34" s="61">
        <v>27028</v>
      </c>
      <c r="O34" s="62">
        <v>83200</v>
      </c>
    </row>
    <row r="35" spans="2:15" ht="12.75" customHeight="1">
      <c r="K35" s="81" t="s">
        <v>43</v>
      </c>
      <c r="L35" s="59" t="s">
        <v>8</v>
      </c>
      <c r="M35" s="60" t="s">
        <v>9</v>
      </c>
      <c r="N35" s="61">
        <v>24904</v>
      </c>
      <c r="O35" s="62">
        <v>8700</v>
      </c>
    </row>
    <row r="36" spans="2:15" ht="12.75" customHeight="1">
      <c r="K36" s="81" t="s">
        <v>44</v>
      </c>
      <c r="L36" s="59" t="s">
        <v>8</v>
      </c>
      <c r="M36" s="60" t="s">
        <v>9</v>
      </c>
      <c r="N36" s="61">
        <v>21803</v>
      </c>
      <c r="O36" s="62">
        <v>91800</v>
      </c>
    </row>
    <row r="37" spans="2:15" ht="12.75" customHeight="1">
      <c r="D37" s="28" t="s">
        <v>57</v>
      </c>
      <c r="K37" s="81" t="s">
        <v>45</v>
      </c>
      <c r="L37" s="59" t="s">
        <v>6</v>
      </c>
      <c r="M37" s="60" t="s">
        <v>7</v>
      </c>
      <c r="N37" s="61">
        <v>19400</v>
      </c>
      <c r="O37" s="62">
        <v>236700</v>
      </c>
    </row>
    <row r="38" spans="2:15" ht="12.75" customHeight="1" thickBot="1">
      <c r="C38" s="29" t="s">
        <v>58</v>
      </c>
      <c r="D38" s="1" t="s">
        <v>113</v>
      </c>
      <c r="E38" s="30" t="s">
        <v>3</v>
      </c>
      <c r="F38" s="30" t="s">
        <v>2</v>
      </c>
      <c r="K38" s="81" t="s">
        <v>46</v>
      </c>
      <c r="L38" s="59" t="s">
        <v>8</v>
      </c>
      <c r="M38" s="60" t="s">
        <v>11</v>
      </c>
      <c r="N38" s="61">
        <v>24363</v>
      </c>
      <c r="O38" s="62">
        <v>371200</v>
      </c>
    </row>
    <row r="39" spans="2:15" ht="12.75" customHeight="1" thickTop="1">
      <c r="E39" s="63" t="s">
        <v>60</v>
      </c>
      <c r="F39" s="63" t="s">
        <v>8</v>
      </c>
      <c r="K39" s="81" t="s">
        <v>47</v>
      </c>
      <c r="L39" s="59" t="s">
        <v>8</v>
      </c>
      <c r="M39" s="60" t="s">
        <v>9</v>
      </c>
      <c r="N39" s="61">
        <v>19467</v>
      </c>
      <c r="O39" s="62">
        <v>78000</v>
      </c>
    </row>
    <row r="40" spans="2:15" ht="14.25" customHeight="1">
      <c r="D40" s="64" t="s">
        <v>114</v>
      </c>
      <c r="K40" s="81" t="s">
        <v>48</v>
      </c>
      <c r="L40" s="59" t="s">
        <v>8</v>
      </c>
      <c r="M40" s="60" t="s">
        <v>7</v>
      </c>
      <c r="N40" s="61">
        <v>29085</v>
      </c>
      <c r="O40" s="62">
        <v>9800</v>
      </c>
    </row>
    <row r="41" spans="2:15" ht="12.75" customHeight="1">
      <c r="K41" s="81" t="s">
        <v>49</v>
      </c>
      <c r="L41" s="59" t="s">
        <v>6</v>
      </c>
      <c r="M41" s="60" t="s">
        <v>9</v>
      </c>
      <c r="N41" s="61">
        <v>27767</v>
      </c>
      <c r="O41" s="62">
        <v>23800</v>
      </c>
    </row>
    <row r="42" spans="2:15" ht="12.75" customHeight="1" thickBot="1">
      <c r="B42" s="1" t="s">
        <v>61</v>
      </c>
      <c r="C42" s="1" t="s">
        <v>115</v>
      </c>
      <c r="K42" s="82" t="s">
        <v>50</v>
      </c>
      <c r="L42" s="65" t="s">
        <v>8</v>
      </c>
      <c r="M42" s="66" t="s">
        <v>9</v>
      </c>
      <c r="N42" s="67">
        <v>29258</v>
      </c>
      <c r="O42" s="68">
        <v>89000</v>
      </c>
    </row>
    <row r="43" spans="2:15" ht="12.75" customHeight="1" thickBot="1">
      <c r="F43" s="55"/>
    </row>
    <row r="44" spans="2:15" ht="12.75" customHeight="1">
      <c r="E44" s="27" t="s">
        <v>53</v>
      </c>
      <c r="F44" s="26">
        <f>DAVERAGE(K22:O42,O22,E47:F48)</f>
        <v>156875</v>
      </c>
    </row>
    <row r="46" spans="2:15" ht="12.75" customHeight="1">
      <c r="D46" s="28" t="s">
        <v>57</v>
      </c>
    </row>
    <row r="47" spans="2:15" ht="12.75" customHeight="1" thickBot="1">
      <c r="C47" s="29" t="s">
        <v>58</v>
      </c>
      <c r="D47" s="1" t="s">
        <v>113</v>
      </c>
      <c r="E47" s="30" t="s">
        <v>3</v>
      </c>
      <c r="F47" s="30" t="s">
        <v>2</v>
      </c>
    </row>
    <row r="48" spans="2:15" ht="12.75" customHeight="1" thickTop="1">
      <c r="E48" s="63" t="s">
        <v>64</v>
      </c>
      <c r="F48" s="63" t="s">
        <v>8</v>
      </c>
    </row>
    <row r="49" spans="1:14" ht="16.5" customHeight="1">
      <c r="D49" s="64" t="s">
        <v>114</v>
      </c>
    </row>
    <row r="51" spans="1:14" ht="12.75" customHeight="1">
      <c r="B51" s="1" t="s">
        <v>65</v>
      </c>
      <c r="C51" s="1" t="s">
        <v>116</v>
      </c>
    </row>
    <row r="52" spans="1:14" ht="12.75" customHeight="1" thickBot="1">
      <c r="F52" s="55"/>
    </row>
    <row r="53" spans="1:14" ht="12.75" customHeight="1">
      <c r="E53" s="27" t="s">
        <v>53</v>
      </c>
      <c r="F53" s="26">
        <f>DSUM(K22:O42,O22,E56:F57)</f>
        <v>514300</v>
      </c>
    </row>
    <row r="55" spans="1:14" ht="12.75" customHeight="1">
      <c r="D55" s="28" t="s">
        <v>57</v>
      </c>
    </row>
    <row r="56" spans="1:14" ht="12.75" customHeight="1" thickBot="1">
      <c r="C56" s="29" t="s">
        <v>58</v>
      </c>
      <c r="D56" s="1" t="s">
        <v>113</v>
      </c>
      <c r="E56" s="30" t="s">
        <v>3</v>
      </c>
      <c r="F56" s="30" t="s">
        <v>5</v>
      </c>
    </row>
    <row r="57" spans="1:14" ht="12.75" customHeight="1" thickTop="1">
      <c r="E57" s="63" t="s">
        <v>59</v>
      </c>
      <c r="F57" s="63" t="s">
        <v>117</v>
      </c>
    </row>
    <row r="58" spans="1:14" ht="15" customHeight="1">
      <c r="D58" s="64" t="s">
        <v>114</v>
      </c>
    </row>
    <row r="61" spans="1:14" ht="12.75" customHeight="1">
      <c r="K61" s="84" t="s">
        <v>0</v>
      </c>
      <c r="L61" s="84"/>
      <c r="M61" s="84"/>
      <c r="N61" s="84"/>
    </row>
    <row r="62" spans="1:14" ht="12.75" customHeight="1">
      <c r="A62" s="46"/>
    </row>
    <row r="63" spans="1:14" ht="18.75" customHeight="1" thickBot="1">
      <c r="C63" s="53">
        <v>2</v>
      </c>
      <c r="K63" s="53">
        <v>2</v>
      </c>
    </row>
    <row r="64" spans="1:14" ht="12.75" customHeight="1" thickTop="1"/>
    <row r="65" spans="2:13" ht="16.5" customHeight="1">
      <c r="B65" s="46" t="s">
        <v>118</v>
      </c>
      <c r="J65" s="46" t="s">
        <v>118</v>
      </c>
    </row>
    <row r="67" spans="2:13" ht="12.75" customHeight="1">
      <c r="B67" s="1" t="s">
        <v>51</v>
      </c>
      <c r="C67" s="46" t="s">
        <v>99</v>
      </c>
      <c r="E67" s="46" t="s">
        <v>102</v>
      </c>
      <c r="J67" s="1" t="s">
        <v>51</v>
      </c>
      <c r="K67" s="46" t="s">
        <v>99</v>
      </c>
      <c r="M67" s="46" t="s">
        <v>102</v>
      </c>
    </row>
    <row r="68" spans="2:13" ht="12.75" customHeight="1">
      <c r="C68" s="89" t="s">
        <v>100</v>
      </c>
      <c r="K68" s="89" t="s">
        <v>100</v>
      </c>
    </row>
    <row r="69" spans="2:13" ht="12.75" customHeight="1">
      <c r="B69" s="1"/>
      <c r="J69" s="1"/>
    </row>
    <row r="70" spans="2:13" ht="12.75" customHeight="1">
      <c r="B70" s="1" t="s">
        <v>52</v>
      </c>
      <c r="C70" t="s">
        <v>122</v>
      </c>
      <c r="J70" s="1" t="s">
        <v>52</v>
      </c>
      <c r="K70" t="s">
        <v>122</v>
      </c>
    </row>
    <row r="71" spans="2:13" ht="12.75" customHeight="1">
      <c r="C71" s="46" t="s">
        <v>101</v>
      </c>
      <c r="K71" s="46" t="s">
        <v>101</v>
      </c>
    </row>
    <row r="73" spans="2:13" ht="12.75" customHeight="1">
      <c r="B73" s="1" t="s">
        <v>56</v>
      </c>
      <c r="C73" s="46" t="s">
        <v>103</v>
      </c>
      <c r="J73" s="1" t="s">
        <v>56</v>
      </c>
      <c r="K73" s="46" t="s">
        <v>103</v>
      </c>
    </row>
    <row r="74" spans="2:13" ht="12.75" customHeight="1">
      <c r="C74" s="46" t="s">
        <v>104</v>
      </c>
      <c r="K74" s="46" t="s">
        <v>104</v>
      </c>
    </row>
    <row r="76" spans="2:13" ht="12.75" customHeight="1">
      <c r="B76" s="1" t="s">
        <v>61</v>
      </c>
      <c r="C76" s="46" t="s">
        <v>105</v>
      </c>
      <c r="J76" s="1" t="s">
        <v>61</v>
      </c>
      <c r="K76" s="46" t="s">
        <v>105</v>
      </c>
    </row>
    <row r="77" spans="2:13" ht="12.75" customHeight="1">
      <c r="B77" s="1"/>
      <c r="C77" s="46" t="s">
        <v>106</v>
      </c>
      <c r="J77" s="1"/>
      <c r="K77" s="46" t="s">
        <v>106</v>
      </c>
    </row>
    <row r="78" spans="2:13" ht="12.75" customHeight="1">
      <c r="B78" s="1"/>
      <c r="J78" s="1"/>
    </row>
    <row r="79" spans="2:13" ht="12.75" customHeight="1">
      <c r="B79" s="1"/>
      <c r="D79" s="69" t="s">
        <v>68</v>
      </c>
      <c r="E79" s="69" t="s">
        <v>119</v>
      </c>
      <c r="J79" s="1"/>
      <c r="L79" s="69" t="s">
        <v>68</v>
      </c>
      <c r="M79" s="69" t="s">
        <v>119</v>
      </c>
    </row>
    <row r="80" spans="2:13" ht="12.75" customHeight="1">
      <c r="D80" s="63">
        <v>1</v>
      </c>
      <c r="E80" s="70">
        <f>SMALL($E$85:$E$93,1)</f>
        <v>68</v>
      </c>
      <c r="F80" s="71" t="s">
        <v>120</v>
      </c>
      <c r="L80" s="63">
        <v>1</v>
      </c>
      <c r="M80" s="70"/>
    </row>
    <row r="81" spans="3:15" ht="12.75" customHeight="1">
      <c r="D81" s="63">
        <v>2</v>
      </c>
      <c r="E81" s="70">
        <f>SMALL($E$85:$E$93,2)</f>
        <v>70</v>
      </c>
      <c r="F81" s="71" t="s">
        <v>107</v>
      </c>
      <c r="L81" s="63">
        <v>2</v>
      </c>
      <c r="M81" s="70"/>
    </row>
    <row r="82" spans="3:15" ht="12.75" customHeight="1">
      <c r="D82" s="63">
        <v>3</v>
      </c>
      <c r="E82" s="70">
        <f>SMALL($E$85:$E$93,3)</f>
        <v>71</v>
      </c>
      <c r="F82" s="71" t="s">
        <v>108</v>
      </c>
      <c r="L82" s="63">
        <v>3</v>
      </c>
      <c r="M82" s="70"/>
    </row>
    <row r="83" spans="3:15" ht="32.25" customHeight="1"/>
    <row r="84" spans="3:15" ht="12.75" customHeight="1">
      <c r="C84" s="83" t="s">
        <v>68</v>
      </c>
      <c r="D84" s="83" t="s">
        <v>69</v>
      </c>
      <c r="E84" s="83" t="s">
        <v>123</v>
      </c>
      <c r="F84" s="83" t="s">
        <v>73</v>
      </c>
      <c r="G84" s="83" t="s">
        <v>98</v>
      </c>
      <c r="K84" s="83" t="s">
        <v>68</v>
      </c>
      <c r="L84" s="83" t="s">
        <v>69</v>
      </c>
      <c r="M84" s="83" t="s">
        <v>123</v>
      </c>
      <c r="N84" s="83" t="s">
        <v>73</v>
      </c>
      <c r="O84" s="83" t="s">
        <v>98</v>
      </c>
    </row>
    <row r="85" spans="3:15" ht="12.75" customHeight="1">
      <c r="C85" s="73">
        <f>RANK(E85,$E$85:$E$93,1)</f>
        <v>7</v>
      </c>
      <c r="D85" s="72" t="s">
        <v>74</v>
      </c>
      <c r="E85" s="74">
        <v>78</v>
      </c>
      <c r="F85" s="75">
        <v>23700</v>
      </c>
      <c r="G85" s="76" t="str">
        <f>IF(E85&lt;72,"予選通過","")</f>
        <v/>
      </c>
      <c r="K85" s="73"/>
      <c r="L85" s="72" t="s">
        <v>74</v>
      </c>
      <c r="M85" s="74">
        <v>78</v>
      </c>
      <c r="N85" s="75">
        <v>23700</v>
      </c>
      <c r="O85" s="76"/>
    </row>
    <row r="86" spans="3:15" ht="12.75" customHeight="1">
      <c r="C86" s="73">
        <f t="shared" ref="C86:C93" si="0">RANK(E86,$E$85:$E$93,1)</f>
        <v>9</v>
      </c>
      <c r="D86" s="72" t="s">
        <v>75</v>
      </c>
      <c r="E86" s="74">
        <v>80</v>
      </c>
      <c r="F86" s="75">
        <v>22400</v>
      </c>
      <c r="G86" s="76" t="str">
        <f t="shared" ref="G86:G93" si="1">IF(E86&lt;72,"予選通過","")</f>
        <v/>
      </c>
      <c r="K86" s="73"/>
      <c r="L86" s="72" t="s">
        <v>75</v>
      </c>
      <c r="M86" s="74">
        <v>80</v>
      </c>
      <c r="N86" s="75">
        <v>22400</v>
      </c>
      <c r="O86" s="73"/>
    </row>
    <row r="87" spans="3:15" ht="12.75" customHeight="1">
      <c r="C87" s="73">
        <f t="shared" si="0"/>
        <v>6</v>
      </c>
      <c r="D87" s="72" t="s">
        <v>76</v>
      </c>
      <c r="E87" s="74">
        <v>77</v>
      </c>
      <c r="F87" s="75">
        <v>19800</v>
      </c>
      <c r="G87" s="76" t="str">
        <f t="shared" si="1"/>
        <v/>
      </c>
      <c r="K87" s="73"/>
      <c r="L87" s="72" t="s">
        <v>76</v>
      </c>
      <c r="M87" s="74">
        <v>77</v>
      </c>
      <c r="N87" s="75">
        <v>19800</v>
      </c>
      <c r="O87" s="73"/>
    </row>
    <row r="88" spans="3:15" ht="12.75" customHeight="1">
      <c r="C88" s="73">
        <f t="shared" si="0"/>
        <v>2</v>
      </c>
      <c r="D88" s="72" t="s">
        <v>77</v>
      </c>
      <c r="E88" s="74">
        <v>70</v>
      </c>
      <c r="F88" s="75">
        <v>27800</v>
      </c>
      <c r="G88" s="76" t="str">
        <f t="shared" si="1"/>
        <v>予選通過</v>
      </c>
      <c r="K88" s="73"/>
      <c r="L88" s="72" t="s">
        <v>77</v>
      </c>
      <c r="M88" s="74">
        <v>70</v>
      </c>
      <c r="N88" s="75">
        <v>27800</v>
      </c>
      <c r="O88" s="73"/>
    </row>
    <row r="89" spans="3:15" ht="12.75" customHeight="1">
      <c r="C89" s="73">
        <f t="shared" si="0"/>
        <v>7</v>
      </c>
      <c r="D89" s="72" t="s">
        <v>78</v>
      </c>
      <c r="E89" s="74">
        <v>78</v>
      </c>
      <c r="F89" s="75">
        <v>22000</v>
      </c>
      <c r="G89" s="76" t="str">
        <f t="shared" si="1"/>
        <v/>
      </c>
      <c r="K89" s="73"/>
      <c r="L89" s="72" t="s">
        <v>78</v>
      </c>
      <c r="M89" s="74">
        <v>78</v>
      </c>
      <c r="N89" s="75">
        <v>22000</v>
      </c>
      <c r="O89" s="73"/>
    </row>
    <row r="90" spans="3:15" ht="12.75" customHeight="1">
      <c r="C90" s="73">
        <f t="shared" si="0"/>
        <v>5</v>
      </c>
      <c r="D90" s="72" t="s">
        <v>79</v>
      </c>
      <c r="E90" s="74">
        <v>74</v>
      </c>
      <c r="F90" s="75">
        <v>24300</v>
      </c>
      <c r="G90" s="76" t="str">
        <f t="shared" si="1"/>
        <v/>
      </c>
      <c r="K90" s="73"/>
      <c r="L90" s="72" t="s">
        <v>79</v>
      </c>
      <c r="M90" s="74">
        <v>74</v>
      </c>
      <c r="N90" s="75">
        <v>24300</v>
      </c>
      <c r="O90" s="73"/>
    </row>
    <row r="91" spans="3:15" ht="12.75" customHeight="1">
      <c r="C91" s="73">
        <f t="shared" si="0"/>
        <v>3</v>
      </c>
      <c r="D91" s="72" t="s">
        <v>80</v>
      </c>
      <c r="E91" s="74">
        <v>71</v>
      </c>
      <c r="F91" s="75">
        <v>25600</v>
      </c>
      <c r="G91" s="76" t="str">
        <f t="shared" si="1"/>
        <v>予選通過</v>
      </c>
      <c r="K91" s="73"/>
      <c r="L91" s="72" t="s">
        <v>80</v>
      </c>
      <c r="M91" s="74">
        <v>71</v>
      </c>
      <c r="N91" s="75">
        <v>25600</v>
      </c>
      <c r="O91" s="73"/>
    </row>
    <row r="92" spans="3:15" ht="12.75" customHeight="1">
      <c r="C92" s="73">
        <f t="shared" si="0"/>
        <v>4</v>
      </c>
      <c r="D92" s="72" t="s">
        <v>81</v>
      </c>
      <c r="E92" s="74">
        <v>73</v>
      </c>
      <c r="F92" s="75">
        <v>28900</v>
      </c>
      <c r="G92" s="76" t="str">
        <f t="shared" si="1"/>
        <v/>
      </c>
      <c r="K92" s="73"/>
      <c r="L92" s="72" t="s">
        <v>81</v>
      </c>
      <c r="M92" s="74">
        <v>73</v>
      </c>
      <c r="N92" s="75">
        <v>28900</v>
      </c>
      <c r="O92" s="73"/>
    </row>
    <row r="93" spans="3:15" ht="12.75" customHeight="1">
      <c r="C93" s="73">
        <f t="shared" si="0"/>
        <v>1</v>
      </c>
      <c r="D93" s="72" t="s">
        <v>82</v>
      </c>
      <c r="E93" s="74">
        <v>68</v>
      </c>
      <c r="F93" s="75">
        <v>26000</v>
      </c>
      <c r="G93" s="76" t="str">
        <f t="shared" si="1"/>
        <v>予選通過</v>
      </c>
      <c r="K93" s="73"/>
      <c r="L93" s="72" t="s">
        <v>82</v>
      </c>
      <c r="M93" s="74">
        <v>68</v>
      </c>
      <c r="N93" s="75">
        <v>26000</v>
      </c>
      <c r="O93" s="73"/>
    </row>
    <row r="99" spans="3:3" ht="12.75" customHeight="1">
      <c r="C99" s="46" ph="1"/>
    </row>
    <row r="101" spans="3:3" ht="12.75" customHeight="1">
      <c r="C101" s="46" ph="1"/>
    </row>
    <row r="102" spans="3:3" ht="12.75" customHeight="1">
      <c r="C102" s="46" ph="1"/>
    </row>
    <row r="103" spans="3:3" ht="12.75" customHeight="1">
      <c r="C103" s="46" ph="1"/>
    </row>
  </sheetData>
  <mergeCells count="3">
    <mergeCell ref="K61:N61"/>
    <mergeCell ref="C9:N9"/>
    <mergeCell ref="A1:G1"/>
  </mergeCells>
  <phoneticPr fontId="2"/>
  <conditionalFormatting sqref="E85:E93">
    <cfRule type="cellIs" dxfId="0" priority="1" stopIfTrue="1" operator="greaterThanOrEqual">
      <formula>72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ignoredErrors>
    <ignoredError sqref="K23:K42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52"/>
  <sheetViews>
    <sheetView topLeftCell="A22" workbookViewId="0">
      <selection activeCell="E31" sqref="E31:J40"/>
    </sheetView>
  </sheetViews>
  <sheetFormatPr defaultRowHeight="13.5"/>
  <cols>
    <col min="6" max="6" width="10" bestFit="1" customWidth="1"/>
  </cols>
  <sheetData>
    <row r="2" spans="2:13">
      <c r="B2" s="5"/>
      <c r="C2" s="5"/>
      <c r="D2" s="5"/>
      <c r="E2" s="5"/>
      <c r="F2" s="5"/>
      <c r="G2" s="5"/>
      <c r="H2" s="5"/>
      <c r="I2" s="5"/>
    </row>
    <row r="3" spans="2:13" ht="14.25" thickBot="1">
      <c r="B3" s="5"/>
      <c r="C3" s="5"/>
      <c r="D3" s="5"/>
      <c r="E3" s="5"/>
      <c r="F3" s="5"/>
      <c r="G3" s="5"/>
      <c r="H3" s="5"/>
      <c r="I3" s="5"/>
    </row>
    <row r="4" spans="2:13" ht="14.25" thickBot="1">
      <c r="B4" s="5"/>
      <c r="C4" s="20" t="s">
        <v>1</v>
      </c>
      <c r="D4" s="21" t="s">
        <v>2</v>
      </c>
      <c r="E4" s="21" t="s">
        <v>3</v>
      </c>
      <c r="F4" s="21" t="s">
        <v>4</v>
      </c>
      <c r="G4" s="22" t="s">
        <v>5</v>
      </c>
      <c r="I4" s="5"/>
    </row>
    <row r="5" spans="2:13">
      <c r="B5" s="5"/>
      <c r="C5" s="23" t="s">
        <v>31</v>
      </c>
      <c r="D5" s="21" t="s">
        <v>6</v>
      </c>
      <c r="E5" s="24" t="s">
        <v>7</v>
      </c>
      <c r="F5" s="17">
        <v>20581</v>
      </c>
      <c r="G5" s="25">
        <v>120800</v>
      </c>
      <c r="I5" s="5"/>
      <c r="J5" s="3"/>
      <c r="K5" s="3"/>
      <c r="M5" s="3"/>
    </row>
    <row r="6" spans="2:13">
      <c r="B6" s="5"/>
      <c r="C6" s="9" t="s">
        <v>32</v>
      </c>
      <c r="D6" s="11" t="s">
        <v>8</v>
      </c>
      <c r="E6" s="10" t="s">
        <v>9</v>
      </c>
      <c r="F6" s="18">
        <v>28731</v>
      </c>
      <c r="G6" s="12">
        <v>56000</v>
      </c>
      <c r="I6" s="5"/>
    </row>
    <row r="7" spans="2:13">
      <c r="B7" s="5"/>
      <c r="C7" s="9" t="s">
        <v>33</v>
      </c>
      <c r="D7" s="11" t="s">
        <v>8</v>
      </c>
      <c r="E7" s="10" t="s">
        <v>11</v>
      </c>
      <c r="F7" s="18">
        <v>24643</v>
      </c>
      <c r="G7" s="12">
        <v>98500</v>
      </c>
      <c r="I7" s="5" t="s">
        <v>1</v>
      </c>
    </row>
    <row r="8" spans="2:13">
      <c r="B8" s="5"/>
      <c r="C8" s="9" t="s">
        <v>34</v>
      </c>
      <c r="D8" s="11" t="s">
        <v>8</v>
      </c>
      <c r="E8" s="10" t="s">
        <v>9</v>
      </c>
      <c r="F8" s="18">
        <v>21825</v>
      </c>
      <c r="G8" s="12">
        <v>209000</v>
      </c>
      <c r="I8" s="5" t="s">
        <v>29</v>
      </c>
    </row>
    <row r="9" spans="2:13">
      <c r="B9" s="5"/>
      <c r="C9" s="9" t="s">
        <v>35</v>
      </c>
      <c r="D9" s="11" t="s">
        <v>6</v>
      </c>
      <c r="E9" s="10" t="s">
        <v>11</v>
      </c>
      <c r="F9" s="18">
        <v>22968</v>
      </c>
      <c r="G9" s="12">
        <v>4800</v>
      </c>
      <c r="I9" s="5" t="s">
        <v>30</v>
      </c>
    </row>
    <row r="10" spans="2:13">
      <c r="B10" s="5"/>
      <c r="C10" s="9" t="s">
        <v>36</v>
      </c>
      <c r="D10" s="11" t="s">
        <v>6</v>
      </c>
      <c r="E10" s="10" t="s">
        <v>9</v>
      </c>
      <c r="F10" s="18">
        <v>25781</v>
      </c>
      <c r="G10" s="12">
        <v>590300</v>
      </c>
      <c r="I10" s="5" t="s">
        <v>10</v>
      </c>
    </row>
    <row r="11" spans="2:13">
      <c r="B11" s="5"/>
      <c r="C11" s="9" t="s">
        <v>37</v>
      </c>
      <c r="D11" s="11" t="s">
        <v>8</v>
      </c>
      <c r="E11" s="10" t="s">
        <v>7</v>
      </c>
      <c r="F11" s="18">
        <v>27735</v>
      </c>
      <c r="G11" s="12">
        <v>76900</v>
      </c>
      <c r="I11" s="5" t="s">
        <v>12</v>
      </c>
    </row>
    <row r="12" spans="2:13">
      <c r="B12" s="5"/>
      <c r="C12" s="9" t="s">
        <v>38</v>
      </c>
      <c r="D12" s="11" t="s">
        <v>6</v>
      </c>
      <c r="E12" s="10" t="s">
        <v>9</v>
      </c>
      <c r="F12" s="18">
        <v>25262</v>
      </c>
      <c r="G12" s="12">
        <v>13900</v>
      </c>
      <c r="I12" s="5" t="s">
        <v>13</v>
      </c>
    </row>
    <row r="13" spans="2:13">
      <c r="B13" s="5"/>
      <c r="C13" s="9" t="s">
        <v>39</v>
      </c>
      <c r="D13" s="11" t="s">
        <v>8</v>
      </c>
      <c r="E13" s="10" t="s">
        <v>11</v>
      </c>
      <c r="F13" s="18">
        <v>19787</v>
      </c>
      <c r="G13" s="12">
        <v>57800</v>
      </c>
      <c r="I13" s="5" t="s">
        <v>14</v>
      </c>
    </row>
    <row r="14" spans="2:13">
      <c r="B14" s="5"/>
      <c r="C14" s="9" t="s">
        <v>40</v>
      </c>
      <c r="D14" s="11" t="s">
        <v>8</v>
      </c>
      <c r="E14" s="10" t="s">
        <v>11</v>
      </c>
      <c r="F14" s="18">
        <v>17733</v>
      </c>
      <c r="G14" s="12">
        <v>100000</v>
      </c>
      <c r="I14" s="5" t="s">
        <v>15</v>
      </c>
    </row>
    <row r="15" spans="2:13">
      <c r="B15" s="5"/>
      <c r="C15" s="9" t="s">
        <v>41</v>
      </c>
      <c r="D15" s="11" t="s">
        <v>8</v>
      </c>
      <c r="E15" s="10" t="s">
        <v>7</v>
      </c>
      <c r="F15" s="18">
        <v>18362</v>
      </c>
      <c r="G15" s="12">
        <v>156800</v>
      </c>
      <c r="I15" s="5" t="s">
        <v>16</v>
      </c>
    </row>
    <row r="16" spans="2:13">
      <c r="B16" s="5"/>
      <c r="C16" s="9" t="s">
        <v>42</v>
      </c>
      <c r="D16" s="11" t="s">
        <v>6</v>
      </c>
      <c r="E16" s="10" t="s">
        <v>9</v>
      </c>
      <c r="F16" s="18">
        <v>27028</v>
      </c>
      <c r="G16" s="12">
        <v>83200</v>
      </c>
      <c r="I16" s="5" t="s">
        <v>17</v>
      </c>
    </row>
    <row r="17" spans="2:14">
      <c r="B17" s="5"/>
      <c r="C17" s="9" t="s">
        <v>43</v>
      </c>
      <c r="D17" s="11" t="s">
        <v>8</v>
      </c>
      <c r="E17" s="10" t="s">
        <v>9</v>
      </c>
      <c r="F17" s="18">
        <v>24904</v>
      </c>
      <c r="G17" s="12">
        <v>8700</v>
      </c>
      <c r="I17" s="5" t="s">
        <v>18</v>
      </c>
    </row>
    <row r="18" spans="2:14">
      <c r="B18" s="5"/>
      <c r="C18" s="9" t="s">
        <v>44</v>
      </c>
      <c r="D18" s="11" t="s">
        <v>8</v>
      </c>
      <c r="E18" s="10" t="s">
        <v>9</v>
      </c>
      <c r="F18" s="18">
        <v>21803</v>
      </c>
      <c r="G18" s="12">
        <v>91800</v>
      </c>
      <c r="I18" s="5" t="s">
        <v>19</v>
      </c>
    </row>
    <row r="19" spans="2:14">
      <c r="B19" s="5"/>
      <c r="C19" s="9" t="s">
        <v>45</v>
      </c>
      <c r="D19" s="11" t="s">
        <v>6</v>
      </c>
      <c r="E19" s="10" t="s">
        <v>7</v>
      </c>
      <c r="F19" s="18">
        <v>19400</v>
      </c>
      <c r="G19" s="12">
        <v>236700</v>
      </c>
      <c r="I19" s="5" t="s">
        <v>20</v>
      </c>
    </row>
    <row r="20" spans="2:14">
      <c r="B20" s="5"/>
      <c r="C20" s="9" t="s">
        <v>46</v>
      </c>
      <c r="D20" s="11" t="s">
        <v>8</v>
      </c>
      <c r="E20" s="10" t="s">
        <v>11</v>
      </c>
      <c r="F20" s="18">
        <v>24363</v>
      </c>
      <c r="G20" s="12">
        <v>371200</v>
      </c>
      <c r="I20" s="5" t="s">
        <v>21</v>
      </c>
    </row>
    <row r="21" spans="2:14">
      <c r="B21" s="5"/>
      <c r="C21" s="9" t="s">
        <v>47</v>
      </c>
      <c r="D21" s="11" t="s">
        <v>8</v>
      </c>
      <c r="E21" s="10" t="s">
        <v>9</v>
      </c>
      <c r="F21" s="18">
        <v>19467</v>
      </c>
      <c r="G21" s="12">
        <v>78000</v>
      </c>
      <c r="I21" s="5" t="s">
        <v>22</v>
      </c>
    </row>
    <row r="22" spans="2:14">
      <c r="B22" s="5"/>
      <c r="C22" s="9" t="s">
        <v>48</v>
      </c>
      <c r="D22" s="11" t="s">
        <v>8</v>
      </c>
      <c r="E22" s="10" t="s">
        <v>7</v>
      </c>
      <c r="F22" s="18">
        <v>29085</v>
      </c>
      <c r="G22" s="12">
        <v>9800</v>
      </c>
      <c r="I22" s="5" t="s">
        <v>23</v>
      </c>
    </row>
    <row r="23" spans="2:14">
      <c r="B23" s="5"/>
      <c r="C23" s="9" t="s">
        <v>49</v>
      </c>
      <c r="D23" s="11" t="s">
        <v>6</v>
      </c>
      <c r="E23" s="10" t="s">
        <v>9</v>
      </c>
      <c r="F23" s="18">
        <v>27767</v>
      </c>
      <c r="G23" s="12">
        <v>23800</v>
      </c>
      <c r="I23" s="5" t="s">
        <v>24</v>
      </c>
    </row>
    <row r="24" spans="2:14" ht="14.25" thickBot="1">
      <c r="B24" s="5"/>
      <c r="C24" s="13" t="s">
        <v>50</v>
      </c>
      <c r="D24" s="15" t="s">
        <v>8</v>
      </c>
      <c r="E24" s="14" t="s">
        <v>9</v>
      </c>
      <c r="F24" s="19">
        <v>29258</v>
      </c>
      <c r="G24" s="16">
        <v>89000</v>
      </c>
      <c r="I24" s="5" t="s">
        <v>25</v>
      </c>
    </row>
    <row r="25" spans="2:14">
      <c r="B25" s="5"/>
      <c r="C25" s="8"/>
      <c r="D25" s="8"/>
      <c r="E25" s="8"/>
      <c r="F25" s="6"/>
      <c r="G25" s="7"/>
      <c r="H25" s="5"/>
      <c r="I25" s="5" t="s">
        <v>26</v>
      </c>
    </row>
    <row r="26" spans="2:14">
      <c r="B26" s="5"/>
      <c r="C26" s="5"/>
      <c r="D26" s="5"/>
      <c r="E26" s="5"/>
      <c r="F26" s="5"/>
      <c r="G26" s="5"/>
      <c r="H26" s="5"/>
      <c r="I26" s="5" t="s">
        <v>27</v>
      </c>
    </row>
    <row r="27" spans="2:14">
      <c r="B27" s="5"/>
      <c r="C27" s="5"/>
      <c r="D27" s="5"/>
      <c r="E27" s="5"/>
      <c r="F27" s="5"/>
      <c r="G27" s="5"/>
      <c r="H27" s="5"/>
      <c r="I27" s="5" t="s">
        <v>28</v>
      </c>
    </row>
    <row r="30" spans="2:14">
      <c r="B30" s="3"/>
      <c r="C30" s="3" t="s">
        <v>66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14">
      <c r="B31" s="2"/>
      <c r="C31" s="31" t="s">
        <v>67</v>
      </c>
      <c r="D31" s="32" t="s">
        <v>2</v>
      </c>
      <c r="E31" s="32" t="s">
        <v>68</v>
      </c>
      <c r="F31" s="32" t="s">
        <v>69</v>
      </c>
      <c r="G31" s="32" t="s">
        <v>97</v>
      </c>
      <c r="H31" s="32" t="s">
        <v>73</v>
      </c>
      <c r="I31" s="32" t="s">
        <v>70</v>
      </c>
      <c r="J31" s="32" t="s">
        <v>71</v>
      </c>
      <c r="K31" s="31" t="s">
        <v>72</v>
      </c>
      <c r="M31" s="3"/>
      <c r="N31" s="3"/>
    </row>
    <row r="32" spans="2:14">
      <c r="B32" s="2"/>
      <c r="C32" s="33" t="e">
        <f t="shared" ref="C32:C40" si="0">RANK(K32,$K$91:$K$99,1)</f>
        <v>#N/A</v>
      </c>
      <c r="D32" s="32" t="s">
        <v>6</v>
      </c>
      <c r="E32" s="34"/>
      <c r="F32" s="32" t="s">
        <v>74</v>
      </c>
      <c r="G32" s="33">
        <v>78</v>
      </c>
      <c r="H32" s="37">
        <v>23700</v>
      </c>
      <c r="I32" s="33">
        <v>76</v>
      </c>
      <c r="J32" s="35"/>
      <c r="K32" s="36">
        <f t="shared" ref="K32:K40" si="1">AVERAGE(G32:I32)</f>
        <v>7951.333333333333</v>
      </c>
      <c r="M32" s="3"/>
      <c r="N32" s="3"/>
    </row>
    <row r="33" spans="2:14">
      <c r="B33" s="2"/>
      <c r="C33" s="33" t="e">
        <f t="shared" si="0"/>
        <v>#N/A</v>
      </c>
      <c r="D33" s="32" t="s">
        <v>6</v>
      </c>
      <c r="E33" s="34"/>
      <c r="F33" s="32" t="s">
        <v>75</v>
      </c>
      <c r="G33" s="33">
        <v>80</v>
      </c>
      <c r="H33" s="37">
        <v>22400</v>
      </c>
      <c r="I33" s="33">
        <v>72</v>
      </c>
      <c r="J33" s="34"/>
      <c r="K33" s="36">
        <f t="shared" si="1"/>
        <v>7517.333333333333</v>
      </c>
      <c r="M33" s="3"/>
      <c r="N33" s="3"/>
    </row>
    <row r="34" spans="2:14">
      <c r="B34" s="2"/>
      <c r="C34" s="33" t="e">
        <f t="shared" si="0"/>
        <v>#N/A</v>
      </c>
      <c r="D34" s="32" t="s">
        <v>8</v>
      </c>
      <c r="E34" s="34"/>
      <c r="F34" s="32" t="s">
        <v>76</v>
      </c>
      <c r="G34" s="33">
        <v>77</v>
      </c>
      <c r="H34" s="37">
        <v>19800</v>
      </c>
      <c r="I34" s="33">
        <v>71</v>
      </c>
      <c r="J34" s="34"/>
      <c r="K34" s="36">
        <f t="shared" si="1"/>
        <v>6649.333333333333</v>
      </c>
      <c r="M34" s="3"/>
      <c r="N34" s="3"/>
    </row>
    <row r="35" spans="2:14">
      <c r="B35" s="2"/>
      <c r="C35" s="33" t="e">
        <f t="shared" si="0"/>
        <v>#N/A</v>
      </c>
      <c r="D35" s="32" t="s">
        <v>6</v>
      </c>
      <c r="E35" s="34"/>
      <c r="F35" s="32" t="s">
        <v>77</v>
      </c>
      <c r="G35" s="33">
        <v>70</v>
      </c>
      <c r="H35" s="37">
        <v>27800</v>
      </c>
      <c r="I35" s="33">
        <v>69</v>
      </c>
      <c r="J35" s="34"/>
      <c r="K35" s="36">
        <f t="shared" si="1"/>
        <v>9313</v>
      </c>
      <c r="M35" s="3"/>
      <c r="N35" s="3"/>
    </row>
    <row r="36" spans="2:14">
      <c r="B36" s="2"/>
      <c r="C36" s="33" t="e">
        <f t="shared" si="0"/>
        <v>#N/A</v>
      </c>
      <c r="D36" s="32" t="s">
        <v>8</v>
      </c>
      <c r="E36" s="34"/>
      <c r="F36" s="32" t="s">
        <v>78</v>
      </c>
      <c r="G36" s="33">
        <v>78</v>
      </c>
      <c r="H36" s="37">
        <v>22000</v>
      </c>
      <c r="I36" s="33">
        <v>78</v>
      </c>
      <c r="J36" s="34"/>
      <c r="K36" s="36">
        <f t="shared" si="1"/>
        <v>7385.333333333333</v>
      </c>
      <c r="M36" s="3"/>
      <c r="N36" s="3"/>
    </row>
    <row r="37" spans="2:14">
      <c r="B37" s="2"/>
      <c r="C37" s="33" t="e">
        <f t="shared" si="0"/>
        <v>#N/A</v>
      </c>
      <c r="D37" s="32" t="s">
        <v>8</v>
      </c>
      <c r="E37" s="34"/>
      <c r="F37" s="32" t="s">
        <v>79</v>
      </c>
      <c r="G37" s="33">
        <v>72</v>
      </c>
      <c r="H37" s="37">
        <v>24300</v>
      </c>
      <c r="I37" s="33">
        <v>82</v>
      </c>
      <c r="J37" s="34"/>
      <c r="K37" s="36">
        <f t="shared" si="1"/>
        <v>8151.333333333333</v>
      </c>
      <c r="M37" s="3"/>
      <c r="N37" s="3"/>
    </row>
    <row r="38" spans="2:14">
      <c r="B38" s="2"/>
      <c r="C38" s="33" t="e">
        <f t="shared" si="0"/>
        <v>#N/A</v>
      </c>
      <c r="D38" s="32" t="s">
        <v>6</v>
      </c>
      <c r="E38" s="34"/>
      <c r="F38" s="32" t="s">
        <v>80</v>
      </c>
      <c r="G38" s="33">
        <v>71</v>
      </c>
      <c r="H38" s="37">
        <v>25600</v>
      </c>
      <c r="I38" s="33">
        <v>73</v>
      </c>
      <c r="J38" s="34"/>
      <c r="K38" s="36">
        <f t="shared" si="1"/>
        <v>8581.3333333333339</v>
      </c>
      <c r="M38" s="3"/>
      <c r="N38" s="3"/>
    </row>
    <row r="39" spans="2:14">
      <c r="B39" s="2"/>
      <c r="C39" s="33" t="e">
        <f t="shared" si="0"/>
        <v>#N/A</v>
      </c>
      <c r="D39" s="32" t="s">
        <v>8</v>
      </c>
      <c r="E39" s="34"/>
      <c r="F39" s="32" t="s">
        <v>81</v>
      </c>
      <c r="G39" s="33">
        <v>73</v>
      </c>
      <c r="H39" s="37">
        <v>28900</v>
      </c>
      <c r="I39" s="33">
        <v>70</v>
      </c>
      <c r="J39" s="34"/>
      <c r="K39" s="36">
        <f t="shared" si="1"/>
        <v>9681</v>
      </c>
      <c r="M39" s="3"/>
      <c r="N39" s="3"/>
    </row>
    <row r="40" spans="2:14">
      <c r="B40" s="2"/>
      <c r="C40" s="33" t="e">
        <f t="shared" si="0"/>
        <v>#N/A</v>
      </c>
      <c r="D40" s="32" t="s">
        <v>6</v>
      </c>
      <c r="E40" s="34"/>
      <c r="F40" s="32" t="s">
        <v>82</v>
      </c>
      <c r="G40" s="33">
        <v>68</v>
      </c>
      <c r="H40" s="37">
        <v>26000</v>
      </c>
      <c r="I40" s="33">
        <v>78</v>
      </c>
      <c r="J40" s="34"/>
      <c r="K40" s="36">
        <f t="shared" si="1"/>
        <v>8715.3333333333339</v>
      </c>
      <c r="M40" s="3"/>
      <c r="N40" s="3"/>
    </row>
    <row r="41" spans="2:14">
      <c r="B41" s="3"/>
      <c r="C41" s="3"/>
      <c r="D41" s="3"/>
      <c r="E41" s="3"/>
      <c r="F41" s="3"/>
      <c r="G41" s="3"/>
      <c r="H41" s="3"/>
      <c r="I41" s="3"/>
      <c r="J41" s="3"/>
      <c r="K41" s="3"/>
      <c r="L41" s="38"/>
      <c r="M41" s="3"/>
      <c r="N41" s="3"/>
    </row>
    <row r="42" spans="2:14">
      <c r="B42" s="2"/>
      <c r="C42" s="2"/>
      <c r="D42" s="2"/>
      <c r="E42" s="2"/>
      <c r="F42" s="2"/>
      <c r="G42" s="2"/>
      <c r="H42" s="2"/>
      <c r="I42" s="2"/>
      <c r="J42" s="3"/>
      <c r="K42" s="3"/>
      <c r="L42" s="3"/>
      <c r="M42" s="3"/>
      <c r="N42" s="3"/>
    </row>
    <row r="43" spans="2:14" ht="14.25" thickBot="1">
      <c r="B43" s="3">
        <v>2</v>
      </c>
      <c r="C43" s="3" t="s">
        <v>83</v>
      </c>
      <c r="D43" s="3"/>
      <c r="E43" s="3"/>
      <c r="F43" s="3"/>
      <c r="G43" s="39"/>
      <c r="H43" s="40" t="s">
        <v>84</v>
      </c>
      <c r="I43" s="41">
        <f>SUMIF(D32:D40,"男",H32:H40)</f>
        <v>125500</v>
      </c>
      <c r="J43" s="42" t="s">
        <v>85</v>
      </c>
      <c r="K43" s="3"/>
      <c r="L43" s="3"/>
      <c r="M43" s="3"/>
      <c r="N43" s="3"/>
    </row>
    <row r="44" spans="2:14" ht="14.25" thickBot="1">
      <c r="B44" s="3">
        <v>3</v>
      </c>
      <c r="C44" s="3" t="s">
        <v>86</v>
      </c>
      <c r="D44" s="3"/>
      <c r="E44" s="3"/>
      <c r="F44" s="3"/>
      <c r="G44" s="39"/>
      <c r="H44" s="40" t="s">
        <v>84</v>
      </c>
      <c r="I44" s="41">
        <f>SUMIF(D32:D40,"女",H32:H40)</f>
        <v>95000</v>
      </c>
      <c r="J44" s="42" t="s">
        <v>87</v>
      </c>
      <c r="K44" s="3"/>
      <c r="L44" s="3"/>
      <c r="M44" s="3"/>
      <c r="N44" s="3"/>
    </row>
    <row r="45" spans="2:14">
      <c r="B45" s="3"/>
      <c r="C45" s="3"/>
      <c r="D45" s="3"/>
      <c r="E45" s="3"/>
      <c r="F45" s="43" t="s">
        <v>88</v>
      </c>
      <c r="G45" s="4">
        <f>SUM(G43:G44)</f>
        <v>0</v>
      </c>
      <c r="H45" s="43" t="s">
        <v>88</v>
      </c>
      <c r="I45" s="44">
        <f>SUM(I43:I44)</f>
        <v>220500</v>
      </c>
      <c r="J45" s="42"/>
      <c r="K45" s="3"/>
      <c r="L45" s="3"/>
      <c r="M45" s="3"/>
      <c r="N45" s="3"/>
    </row>
    <row r="46" spans="2:14">
      <c r="B46" s="3"/>
      <c r="C46" s="3"/>
      <c r="D46" s="3"/>
      <c r="E46" s="3"/>
      <c r="F46" s="3"/>
      <c r="G46" s="3"/>
      <c r="H46" s="3"/>
      <c r="I46" s="3"/>
      <c r="J46" s="42"/>
      <c r="K46" s="3"/>
      <c r="L46" s="3"/>
      <c r="M46" s="3"/>
      <c r="N46" s="3"/>
    </row>
    <row r="47" spans="2:14">
      <c r="B47" s="3">
        <v>4</v>
      </c>
      <c r="C47" s="3" t="s">
        <v>89</v>
      </c>
      <c r="D47" s="3"/>
      <c r="E47" s="3"/>
      <c r="F47" s="3"/>
      <c r="G47" s="3"/>
      <c r="H47" s="3"/>
      <c r="I47" s="3"/>
      <c r="J47" s="42"/>
      <c r="K47" s="3"/>
      <c r="L47" s="3"/>
      <c r="M47" s="3"/>
      <c r="N47" s="3"/>
    </row>
    <row r="48" spans="2:14" ht="14.25" thickBot="1">
      <c r="B48" s="3"/>
      <c r="C48" s="3"/>
      <c r="D48" s="3"/>
      <c r="E48" s="45" t="s">
        <v>90</v>
      </c>
      <c r="F48" s="3"/>
      <c r="G48" s="39"/>
      <c r="H48" s="40" t="s">
        <v>84</v>
      </c>
      <c r="I48" s="3" t="e">
        <f>SMALL($G$91:$I$99,1)</f>
        <v>#NUM!</v>
      </c>
      <c r="J48" s="42" t="s">
        <v>91</v>
      </c>
      <c r="K48" s="3"/>
      <c r="L48" s="3"/>
      <c r="M48" s="3"/>
      <c r="N48" s="3"/>
    </row>
    <row r="49" spans="2:14" ht="14.25" thickBot="1">
      <c r="B49" s="3"/>
      <c r="C49" s="3"/>
      <c r="D49" s="3"/>
      <c r="E49" s="45" t="s">
        <v>92</v>
      </c>
      <c r="F49" s="3"/>
      <c r="G49" s="39"/>
      <c r="H49" s="40" t="s">
        <v>84</v>
      </c>
      <c r="I49" s="3" t="e">
        <f>SMALL($G$91:$I$99,2)</f>
        <v>#NUM!</v>
      </c>
      <c r="J49" s="42" t="s">
        <v>93</v>
      </c>
      <c r="K49" s="3"/>
      <c r="L49" s="3"/>
      <c r="M49" s="3"/>
      <c r="N49" s="3"/>
    </row>
    <row r="50" spans="2:14" ht="14.25" thickBot="1">
      <c r="B50" s="3"/>
      <c r="C50" s="3"/>
      <c r="D50" s="3"/>
      <c r="E50" s="45" t="s">
        <v>94</v>
      </c>
      <c r="F50" s="3"/>
      <c r="G50" s="39"/>
      <c r="H50" s="40" t="s">
        <v>84</v>
      </c>
      <c r="I50" s="3" t="e">
        <f>SMALL($G$91:$I$99,3)</f>
        <v>#NUM!</v>
      </c>
      <c r="J50" s="42" t="s">
        <v>95</v>
      </c>
      <c r="K50" s="3"/>
      <c r="L50" s="3"/>
      <c r="M50" s="3"/>
      <c r="N50" s="3"/>
    </row>
    <row r="51" spans="2:14">
      <c r="B51" s="3"/>
      <c r="C51" s="3"/>
      <c r="D51" s="3"/>
      <c r="E51" s="45"/>
      <c r="F51" s="3"/>
      <c r="G51" s="3"/>
      <c r="H51" s="3"/>
      <c r="I51" s="3"/>
      <c r="J51" s="3"/>
      <c r="K51" s="3"/>
      <c r="L51" s="3"/>
      <c r="M51" s="3"/>
      <c r="N51" s="3"/>
    </row>
    <row r="52" spans="2:14">
      <c r="B52" s="3">
        <v>5</v>
      </c>
      <c r="C52" s="3" t="s">
        <v>96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2013-02-13T22:13:28Z</dcterms:modified>
</cp:coreProperties>
</file>