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20" i="1" l="1"/>
  <c r="E112" i="1"/>
  <c r="E104" i="1"/>
  <c r="E97" i="1"/>
  <c r="E93" i="1"/>
  <c r="O53" i="1"/>
  <c r="O57" i="1"/>
  <c r="E73" i="1" s="1"/>
  <c r="O48" i="1"/>
  <c r="O49" i="1"/>
  <c r="O50" i="1"/>
  <c r="O51" i="1"/>
  <c r="O52" i="1"/>
  <c r="O54" i="1"/>
  <c r="O55" i="1"/>
  <c r="O56" i="1"/>
  <c r="O58" i="1"/>
  <c r="E61" i="1"/>
  <c r="M59" i="1"/>
  <c r="O21" i="1"/>
  <c r="F40" i="1" s="1"/>
  <c r="O24" i="1"/>
  <c r="O29" i="1"/>
  <c r="E40" i="1"/>
  <c r="O23" i="1"/>
  <c r="O28" i="1"/>
  <c r="F41" i="1" s="1"/>
  <c r="O22" i="1"/>
  <c r="F42" i="1" s="1"/>
  <c r="O27" i="1"/>
  <c r="O31" i="1"/>
  <c r="O25" i="1"/>
  <c r="O26" i="1"/>
  <c r="E41" i="1"/>
  <c r="E42" i="1"/>
  <c r="E43" i="1"/>
  <c r="M32" i="1"/>
  <c r="E25" i="1"/>
  <c r="O30" i="1"/>
  <c r="O32" i="1"/>
  <c r="E44" i="1" l="1"/>
  <c r="F43" i="1"/>
  <c r="F44" i="1" s="1"/>
  <c r="E50" i="1"/>
  <c r="O59" i="1"/>
</calcChain>
</file>

<file path=xl/comments1.xml><?xml version="1.0" encoding="utf-8"?>
<comments xmlns="http://schemas.openxmlformats.org/spreadsheetml/2006/main">
  <authors>
    <author>根津良彦</author>
  </authors>
  <commentList>
    <comment ref="E4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$K$21:$K$31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,D40)
</t>
        </r>
        <r>
          <rPr>
            <b/>
            <sz val="11"/>
            <color indexed="17"/>
            <rFont val="ＭＳ Ｐゴシック"/>
            <family val="3"/>
            <charset val="128"/>
          </rPr>
          <t>得意先</t>
        </r>
        <r>
          <rPr>
            <sz val="11"/>
            <color indexed="81"/>
            <rFont val="ＭＳ Ｐゴシック"/>
            <family val="3"/>
            <charset val="128"/>
          </rPr>
          <t>の範囲を絶対参照！</t>
        </r>
      </text>
    </comment>
    <comment ref="F4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$K$21:$K$31</t>
        </r>
        <r>
          <rPr>
            <b/>
            <sz val="11"/>
            <color indexed="81"/>
            <rFont val="ＭＳ Ｐゴシック"/>
            <family val="3"/>
            <charset val="128"/>
          </rPr>
          <t>,D40,</t>
        </r>
        <r>
          <rPr>
            <b/>
            <sz val="11"/>
            <color indexed="12"/>
            <rFont val="ＭＳ Ｐゴシック"/>
            <family val="3"/>
            <charset val="128"/>
          </rPr>
          <t>$O$21:$O$31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b/>
            <sz val="11"/>
            <color indexed="17"/>
            <rFont val="ＭＳ Ｐゴシック"/>
            <family val="3"/>
            <charset val="128"/>
          </rPr>
          <t>得意先</t>
        </r>
        <r>
          <rPr>
            <sz val="11"/>
            <color indexed="81"/>
            <rFont val="ＭＳ Ｐゴシック"/>
            <family val="3"/>
            <charset val="128"/>
          </rPr>
          <t>と</t>
        </r>
        <r>
          <rPr>
            <b/>
            <sz val="11"/>
            <color indexed="17"/>
            <rFont val="ＭＳ Ｐゴシック"/>
            <family val="3"/>
            <charset val="128"/>
          </rPr>
          <t>金額</t>
        </r>
        <r>
          <rPr>
            <sz val="11"/>
            <color indexed="81"/>
            <rFont val="ＭＳ Ｐゴシック"/>
            <family val="3"/>
            <charset val="128"/>
          </rPr>
          <t>の範囲を絶対参照！</t>
        </r>
      </text>
    </comment>
    <comment ref="E5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(N48:N58,"</t>
        </r>
        <r>
          <rPr>
            <b/>
            <sz val="11"/>
            <color indexed="12"/>
            <rFont val="ＭＳ Ｐゴシック"/>
            <family val="3"/>
            <charset val="128"/>
          </rPr>
          <t>&gt;=5000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",O48:O58)
</t>
        </r>
        <r>
          <rPr>
            <sz val="11"/>
            <color indexed="81"/>
            <rFont val="ＭＳ Ｐゴシック"/>
            <family val="3"/>
            <charset val="128"/>
          </rPr>
          <t>単価５，０００以上は＝「 &gt;=5000 」と設定
※大きい：５０００を含む以上</t>
        </r>
      </text>
    </comment>
    <comment ref="E6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(J47:O59,O47,E65:F66)</t>
        </r>
      </text>
    </comment>
    <comment ref="E7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(J47:O59,O47,E76:F77)</t>
        </r>
      </text>
    </comment>
    <comment ref="E9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(M90:M100,"東京都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</t>
        </r>
        <r>
          <rPr>
            <sz val="11"/>
            <color indexed="81"/>
            <rFont val="ＭＳ Ｐゴシック"/>
            <family val="3"/>
            <charset val="128"/>
          </rPr>
          <t>キーポイントは、「検索条件」の設定です。
｛東京都｝では検索不可ですので、</t>
        </r>
        <r>
          <rPr>
            <b/>
            <sz val="11"/>
            <color indexed="12"/>
            <rFont val="ＭＳ Ｐゴシック"/>
            <family val="3"/>
            <charset val="128"/>
          </rPr>
          <t>東京都と入力した後ろに
「*(ｱｽﾀﾘｽｸ)」を入力します</t>
        </r>
        <r>
          <rPr>
            <sz val="11"/>
            <color indexed="81"/>
            <rFont val="ＭＳ Ｐゴシック"/>
            <family val="3"/>
            <charset val="128"/>
          </rPr>
          <t>。《</t>
        </r>
        <r>
          <rPr>
            <b/>
            <sz val="11"/>
            <color indexed="81"/>
            <rFont val="ＭＳ Ｐゴシック"/>
            <family val="3"/>
            <charset val="128"/>
          </rPr>
          <t>ﾜｲﾙｯﾄﾞｶｰﾄﾞ</t>
        </r>
        <r>
          <rPr>
            <sz val="11"/>
            <color indexed="81"/>
            <rFont val="ＭＳ Ｐゴシック"/>
            <family val="3"/>
            <charset val="128"/>
          </rPr>
          <t xml:space="preserve">》
これで、「東京都」から始まる文字列の検索になります。
</t>
        </r>
        <r>
          <rPr>
            <sz val="11"/>
            <color indexed="17"/>
            <rFont val="ＭＳ Ｐゴシック"/>
            <family val="3"/>
            <charset val="128"/>
          </rPr>
          <t>「東京</t>
        </r>
        <r>
          <rPr>
            <sz val="11"/>
            <color indexed="10"/>
            <rFont val="ＭＳ Ｐゴシック"/>
            <family val="3"/>
            <charset val="128"/>
          </rPr>
          <t>*</t>
        </r>
        <r>
          <rPr>
            <sz val="11"/>
            <color indexed="17"/>
            <rFont val="ＭＳ Ｐゴシック"/>
            <family val="3"/>
            <charset val="128"/>
          </rPr>
          <t>」あるいは「東</t>
        </r>
        <r>
          <rPr>
            <sz val="11"/>
            <color indexed="10"/>
            <rFont val="ＭＳ Ｐゴシック"/>
            <family val="3"/>
            <charset val="128"/>
          </rPr>
          <t>*</t>
        </r>
        <r>
          <rPr>
            <sz val="11"/>
            <color indexed="17"/>
            <rFont val="ＭＳ Ｐゴシック"/>
            <family val="3"/>
            <charset val="128"/>
          </rPr>
          <t>」でも良い</t>
        </r>
        <r>
          <rPr>
            <sz val="11"/>
            <color indexed="81"/>
            <rFont val="ＭＳ Ｐゴシック"/>
            <family val="3"/>
            <charset val="128"/>
          </rPr>
          <t>わけです。</t>
        </r>
      </text>
    </comment>
    <comment ref="E9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(L90:L100,"</t>
        </r>
        <r>
          <rPr>
            <b/>
            <sz val="11"/>
            <color indexed="12"/>
            <rFont val="ＭＳ Ｐゴシック"/>
            <family val="3"/>
            <charset val="128"/>
          </rPr>
          <t>&lt;30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0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(M90:M1001,"神奈川県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",O90:O100)
</t>
        </r>
        <r>
          <rPr>
            <sz val="11"/>
            <color indexed="81"/>
            <rFont val="ＭＳ Ｐゴシック"/>
            <family val="3"/>
            <charset val="128"/>
          </rPr>
          <t>検索条件＝「神奈川県</t>
        </r>
        <r>
          <rPr>
            <sz val="11"/>
            <color indexed="10"/>
            <rFont val="ＭＳ Ｐゴシック"/>
            <family val="3"/>
            <charset val="128"/>
          </rPr>
          <t>*</t>
        </r>
        <r>
          <rPr>
            <sz val="11"/>
            <color indexed="81"/>
            <rFont val="ＭＳ Ｐゴシック"/>
            <family val="3"/>
            <charset val="128"/>
          </rPr>
          <t>」《ﾜｲﾙｯﾄﾞｶｰﾄﾞ》</t>
        </r>
      </text>
    </comment>
    <comment ref="E1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(O90:O100,"</t>
        </r>
        <r>
          <rPr>
            <b/>
            <sz val="11"/>
            <color indexed="12"/>
            <rFont val="ＭＳ Ｐゴシック"/>
            <family val="3"/>
            <charset val="128"/>
          </rPr>
          <t>&gt;=50000</t>
        </r>
        <r>
          <rPr>
            <b/>
            <sz val="11"/>
            <color indexed="81"/>
            <rFont val="ＭＳ Ｐゴシック"/>
            <family val="3"/>
            <charset val="128"/>
          </rPr>
          <t>",O90:O100)</t>
        </r>
      </text>
    </comment>
    <comment ref="E1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(J89:O100,O89,E123:F124)
</t>
        </r>
      </text>
    </comment>
  </commentList>
</comments>
</file>

<file path=xl/sharedStrings.xml><?xml version="1.0" encoding="utf-8"?>
<sst xmlns="http://schemas.openxmlformats.org/spreadsheetml/2006/main" count="185" uniqueCount="93">
  <si>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</si>
  <si>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（問題１）</t>
    <rPh sb="1" eb="3">
      <t>モンダイ</t>
    </rPh>
    <phoneticPr fontId="2"/>
  </si>
  <si>
    <t>年齢</t>
    <rPh sb="0" eb="2">
      <t>ネンレイ</t>
    </rPh>
    <phoneticPr fontId="2"/>
  </si>
  <si>
    <t>答</t>
    <rPh sb="0" eb="1">
      <t>コタエ</t>
    </rPh>
    <phoneticPr fontId="2"/>
  </si>
  <si>
    <t>合計</t>
    <rPh sb="0" eb="2">
      <t>ゴウケイ</t>
    </rPh>
    <phoneticPr fontId="2"/>
  </si>
  <si>
    <t>日付</t>
    <rPh sb="0" eb="2">
      <t>ヒヅケ</t>
    </rPh>
    <phoneticPr fontId="2"/>
  </si>
  <si>
    <t>得意先</t>
    <rPh sb="0" eb="3">
      <t>トクイサキ</t>
    </rPh>
    <phoneticPr fontId="2"/>
  </si>
  <si>
    <t>商品</t>
    <rPh sb="0" eb="2">
      <t>ショウヒン</t>
    </rPh>
    <phoneticPr fontId="2"/>
  </si>
  <si>
    <t>仕入数</t>
    <rPh sb="0" eb="2">
      <t>シイレ</t>
    </rPh>
    <rPh sb="2" eb="3">
      <t>スウ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</si>
  <si>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</si>
  <si>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</si>
  <si>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㈱A</t>
    <phoneticPr fontId="2"/>
  </si>
  <si>
    <t>A００１</t>
    <phoneticPr fontId="2"/>
  </si>
  <si>
    <t>㈲C</t>
    <phoneticPr fontId="2"/>
  </si>
  <si>
    <t>C２００</t>
    <phoneticPr fontId="2"/>
  </si>
  <si>
    <t>B商店</t>
    <rPh sb="1" eb="3">
      <t>ショウテン</t>
    </rPh>
    <phoneticPr fontId="2"/>
  </si>
  <si>
    <t>B３００</t>
    <phoneticPr fontId="2"/>
  </si>
  <si>
    <t>㈱A</t>
    <phoneticPr fontId="2"/>
  </si>
  <si>
    <t>A００６</t>
    <phoneticPr fontId="2"/>
  </si>
  <si>
    <t>D販売</t>
    <rPh sb="1" eb="3">
      <t>ハンバイ</t>
    </rPh>
    <phoneticPr fontId="2"/>
  </si>
  <si>
    <t>D７００</t>
    <phoneticPr fontId="2"/>
  </si>
  <si>
    <t>D７７０</t>
    <phoneticPr fontId="2"/>
  </si>
  <si>
    <t>㈲C</t>
    <phoneticPr fontId="2"/>
  </si>
  <si>
    <t>C２５０</t>
    <phoneticPr fontId="2"/>
  </si>
  <si>
    <t>B３３０</t>
    <phoneticPr fontId="2"/>
  </si>
  <si>
    <t>A００８</t>
    <phoneticPr fontId="2"/>
  </si>
  <si>
    <t>C220</t>
    <phoneticPr fontId="2"/>
  </si>
  <si>
    <t>回</t>
    <rPh sb="0" eb="1">
      <t>カイ</t>
    </rPh>
    <phoneticPr fontId="2"/>
  </si>
  <si>
    <r>
      <t>=</t>
    </r>
    <r>
      <rPr>
        <sz val="11"/>
        <color indexed="10"/>
        <rFont val="ＭＳ Ｐゴシック"/>
        <family val="3"/>
        <charset val="128"/>
      </rPr>
      <t>COUNTA</t>
    </r>
    <r>
      <rPr>
        <sz val="11"/>
        <rFont val="ＭＳ Ｐゴシック"/>
        <family val="3"/>
        <charset val="128"/>
      </rPr>
      <t>(K21:K31)</t>
    </r>
    <phoneticPr fontId="2"/>
  </si>
  <si>
    <t>（問題２）</t>
    <rPh sb="1" eb="3">
      <t>モンダイ</t>
    </rPh>
    <phoneticPr fontId="2"/>
  </si>
  <si>
    <t>取引数</t>
    <rPh sb="0" eb="1">
      <t>トリ</t>
    </rPh>
    <rPh sb="1" eb="3">
      <t>ヒキスウ</t>
    </rPh>
    <phoneticPr fontId="2"/>
  </si>
  <si>
    <t>以下の表を完成します。</t>
    <rPh sb="0" eb="2">
      <t>イカ</t>
    </rPh>
    <rPh sb="3" eb="4">
      <t>ヒョウ</t>
    </rPh>
    <rPh sb="5" eb="7">
      <t>カンセイ</t>
    </rPh>
    <phoneticPr fontId="2"/>
  </si>
  <si>
    <t>円</t>
    <rPh sb="0" eb="1">
      <t>エン</t>
    </rPh>
    <phoneticPr fontId="2"/>
  </si>
  <si>
    <t>（問題３）</t>
    <rPh sb="1" eb="3">
      <t>モンダイ</t>
    </rPh>
    <phoneticPr fontId="2"/>
  </si>
  <si>
    <t>（問題４）</t>
    <rPh sb="1" eb="3">
      <t>モンダイ</t>
    </rPh>
    <phoneticPr fontId="2"/>
  </si>
  <si>
    <t>&gt;=5000</t>
    <phoneticPr fontId="2"/>
  </si>
  <si>
    <t>&gt;=5</t>
    <phoneticPr fontId="2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</si>
  <si>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2"/>
  </si>
  <si>
    <t>条件表</t>
    <rPh sb="0" eb="2">
      <t>ジョウケン</t>
    </rPh>
    <rPh sb="2" eb="3">
      <t>ヒョウ</t>
    </rPh>
    <phoneticPr fontId="2"/>
  </si>
  <si>
    <t>→</t>
    <phoneticPr fontId="2"/>
  </si>
  <si>
    <t>性別</t>
    <rPh sb="0" eb="2">
      <t>セイベツ</t>
    </rPh>
    <phoneticPr fontId="2"/>
  </si>
  <si>
    <t>男</t>
    <rPh sb="0" eb="1">
      <t>オトコ</t>
    </rPh>
    <phoneticPr fontId="2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</si>
  <si>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</si>
  <si>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t>（問題５）</t>
    <rPh sb="1" eb="3">
      <t>モンダイ</t>
    </rPh>
    <phoneticPr fontId="2"/>
  </si>
  <si>
    <r>
      <t>Ｄ販売</t>
    </r>
    <r>
      <rPr>
        <sz val="11"/>
        <rFont val="ＭＳ Ｐゴシック"/>
        <family val="3"/>
        <charset val="128"/>
      </rPr>
      <t>の、</t>
    </r>
    <r>
      <rPr>
        <b/>
        <sz val="11"/>
        <rFont val="ＭＳ Ｐゴシック"/>
        <family val="3"/>
        <charset val="128"/>
      </rPr>
      <t>仕入数３以上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平均金額</t>
    </r>
    <r>
      <rPr>
        <sz val="11"/>
        <rFont val="ＭＳ Ｐゴシック"/>
        <family val="3"/>
        <charset val="128"/>
      </rPr>
      <t>を求めましょう。</t>
    </r>
    <rPh sb="1" eb="3">
      <t>ハンバイ</t>
    </rPh>
    <rPh sb="5" eb="7">
      <t>シイレ</t>
    </rPh>
    <rPh sb="7" eb="8">
      <t>スウ</t>
    </rPh>
    <rPh sb="9" eb="11">
      <t>イジョウ</t>
    </rPh>
    <rPh sb="12" eb="14">
      <t>ヘイキン</t>
    </rPh>
    <rPh sb="14" eb="16">
      <t>キンガク</t>
    </rPh>
    <rPh sb="17" eb="18">
      <t>モト</t>
    </rPh>
    <phoneticPr fontId="2"/>
  </si>
  <si>
    <r>
      <t>取引回数</t>
    </r>
    <r>
      <rPr>
        <sz val="11"/>
        <rFont val="ＭＳ Ｐゴシック"/>
        <family val="3"/>
        <charset val="128"/>
      </rPr>
      <t>は</t>
    </r>
    <r>
      <rPr>
        <sz val="11"/>
        <color indexed="17"/>
        <rFont val="ＭＳ Ｐゴシック"/>
        <family val="3"/>
        <charset val="128"/>
      </rPr>
      <t>何回</t>
    </r>
    <r>
      <rPr>
        <sz val="11"/>
        <rFont val="ＭＳ Ｐゴシック"/>
        <family val="3"/>
        <charset val="128"/>
      </rPr>
      <t>でしょう。</t>
    </r>
    <rPh sb="0" eb="2">
      <t>トリヒキ</t>
    </rPh>
    <rPh sb="2" eb="3">
      <t>カイ</t>
    </rPh>
    <rPh sb="3" eb="4">
      <t>ケンスウ</t>
    </rPh>
    <rPh sb="5" eb="6">
      <t>ナンケン</t>
    </rPh>
    <rPh sb="6" eb="7">
      <t>カイ</t>
    </rPh>
    <phoneticPr fontId="2"/>
  </si>
  <si>
    <r>
      <t>右の表で</t>
    </r>
    <r>
      <rPr>
        <b/>
        <sz val="11"/>
        <rFont val="ＭＳ Ｐゴシック"/>
        <family val="3"/>
        <charset val="128"/>
      </rPr>
      <t>単価５，０００以上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仕入れ額</t>
    </r>
    <rPh sb="0" eb="1">
      <t>ミギ</t>
    </rPh>
    <rPh sb="2" eb="3">
      <t>ヒョウ</t>
    </rPh>
    <rPh sb="4" eb="6">
      <t>タンカ</t>
    </rPh>
    <rPh sb="11" eb="13">
      <t>イジョウ</t>
    </rPh>
    <rPh sb="14" eb="16">
      <t>シイ</t>
    </rPh>
    <rPh sb="17" eb="18">
      <t>ガク</t>
    </rPh>
    <phoneticPr fontId="2"/>
  </si>
  <si>
    <r>
      <t>の</t>
    </r>
    <r>
      <rPr>
        <sz val="11"/>
        <color indexed="17"/>
        <rFont val="ＭＳ Ｐゴシック"/>
        <family val="3"/>
        <charset val="128"/>
      </rPr>
      <t>合計金額</t>
    </r>
    <r>
      <rPr>
        <sz val="11"/>
        <rFont val="ＭＳ Ｐゴシック"/>
        <family val="3"/>
        <charset val="128"/>
      </rPr>
      <t>を求めましょう。</t>
    </r>
    <rPh sb="1" eb="3">
      <t>ゴウケイ</t>
    </rPh>
    <rPh sb="3" eb="5">
      <t>キンガク</t>
    </rPh>
    <rPh sb="6" eb="7">
      <t>モト</t>
    </rPh>
    <phoneticPr fontId="2"/>
  </si>
  <si>
    <r>
      <t>①</t>
    </r>
    <r>
      <rPr>
        <b/>
        <sz val="11"/>
        <rFont val="ＭＳ Ｐゴシック"/>
        <family val="3"/>
        <charset val="128"/>
      </rPr>
      <t>単価５，０００円以上</t>
    </r>
    <rPh sb="1" eb="3">
      <t>タンカ</t>
    </rPh>
    <rPh sb="8" eb="9">
      <t>エン</t>
    </rPh>
    <rPh sb="9" eb="11">
      <t>イジョウ</t>
    </rPh>
    <phoneticPr fontId="2"/>
  </si>
  <si>
    <r>
      <t>②</t>
    </r>
    <r>
      <rPr>
        <b/>
        <sz val="11"/>
        <rFont val="ＭＳ Ｐゴシック"/>
        <family val="3"/>
        <charset val="128"/>
      </rPr>
      <t>仕入数５個以上</t>
    </r>
    <rPh sb="1" eb="3">
      <t>シイレ</t>
    </rPh>
    <rPh sb="3" eb="4">
      <t>スウ</t>
    </rPh>
    <rPh sb="5" eb="6">
      <t>コ</t>
    </rPh>
    <rPh sb="6" eb="8">
      <t>イジョウ</t>
    </rPh>
    <phoneticPr fontId="2"/>
  </si>
  <si>
    <t>&gt;=3</t>
    <phoneticPr fontId="2"/>
  </si>
  <si>
    <t>名前</t>
    <rPh sb="0" eb="2">
      <t>ナマエ</t>
    </rPh>
    <phoneticPr fontId="2"/>
  </si>
  <si>
    <t>住所</t>
    <rPh sb="0" eb="2">
      <t>ジュウショ</t>
    </rPh>
    <phoneticPr fontId="2"/>
  </si>
  <si>
    <t>買上額</t>
    <rPh sb="0" eb="2">
      <t>カイアゲ</t>
    </rPh>
    <rPh sb="2" eb="3">
      <t>ガク</t>
    </rPh>
    <phoneticPr fontId="2"/>
  </si>
  <si>
    <t>青木</t>
    <rPh sb="0" eb="2">
      <t>アオキ</t>
    </rPh>
    <phoneticPr fontId="2"/>
  </si>
  <si>
    <t>東京都港区</t>
    <rPh sb="3" eb="5">
      <t>ミナトク</t>
    </rPh>
    <phoneticPr fontId="2"/>
  </si>
  <si>
    <t>今井</t>
    <rPh sb="0" eb="2">
      <t>イマイ</t>
    </rPh>
    <phoneticPr fontId="2"/>
  </si>
  <si>
    <t>女</t>
    <rPh sb="0" eb="1">
      <t>オンナ</t>
    </rPh>
    <phoneticPr fontId="2"/>
  </si>
  <si>
    <t>千葉県千葉市</t>
    <rPh sb="3" eb="6">
      <t>チバシ</t>
    </rPh>
    <phoneticPr fontId="2"/>
  </si>
  <si>
    <t>神田</t>
    <rPh sb="0" eb="2">
      <t>カンダ</t>
    </rPh>
    <phoneticPr fontId="2"/>
  </si>
  <si>
    <t>東京都江東区</t>
    <rPh sb="3" eb="6">
      <t>コウトウク</t>
    </rPh>
    <phoneticPr fontId="2"/>
  </si>
  <si>
    <t>宮崎</t>
    <rPh sb="0" eb="2">
      <t>ミヤザキ</t>
    </rPh>
    <phoneticPr fontId="2"/>
  </si>
  <si>
    <t>千葉県習志野市</t>
    <rPh sb="3" eb="7">
      <t>ナラシノシ</t>
    </rPh>
    <phoneticPr fontId="2"/>
  </si>
  <si>
    <t>伊藤</t>
    <rPh sb="0" eb="2">
      <t>イトウ</t>
    </rPh>
    <phoneticPr fontId="2"/>
  </si>
  <si>
    <t>神奈川県藤沢市</t>
    <rPh sb="4" eb="6">
      <t>フジサワシ</t>
    </rPh>
    <rPh sb="6" eb="7">
      <t>シ</t>
    </rPh>
    <phoneticPr fontId="2"/>
  </si>
  <si>
    <t>黒木</t>
    <rPh sb="0" eb="2">
      <t>クロキ</t>
    </rPh>
    <phoneticPr fontId="2"/>
  </si>
  <si>
    <t>東京都練馬区</t>
    <rPh sb="3" eb="6">
      <t>ネリマク</t>
    </rPh>
    <phoneticPr fontId="2"/>
  </si>
  <si>
    <t>佐藤</t>
    <rPh sb="0" eb="2">
      <t>サトウ</t>
    </rPh>
    <phoneticPr fontId="2"/>
  </si>
  <si>
    <t>東京都世田谷区</t>
    <rPh sb="3" eb="7">
      <t>セタガヤク</t>
    </rPh>
    <phoneticPr fontId="2"/>
  </si>
  <si>
    <t>南田</t>
    <rPh sb="0" eb="2">
      <t>ミナミダ</t>
    </rPh>
    <phoneticPr fontId="2"/>
  </si>
  <si>
    <t>東京都品川区</t>
    <rPh sb="3" eb="6">
      <t>シナガワク</t>
    </rPh>
    <phoneticPr fontId="2"/>
  </si>
  <si>
    <t>西尾</t>
    <rPh sb="0" eb="1">
      <t>ニシ</t>
    </rPh>
    <rPh sb="1" eb="2">
      <t>オ</t>
    </rPh>
    <phoneticPr fontId="2"/>
  </si>
  <si>
    <t>神奈川県川崎市</t>
    <rPh sb="4" eb="6">
      <t>カワサキシ</t>
    </rPh>
    <rPh sb="6" eb="7">
      <t>シ</t>
    </rPh>
    <phoneticPr fontId="2"/>
  </si>
  <si>
    <t>東山</t>
    <rPh sb="0" eb="2">
      <t>ヒガシヤマ</t>
    </rPh>
    <phoneticPr fontId="2"/>
  </si>
  <si>
    <t>東京都千代田区</t>
    <rPh sb="3" eb="7">
      <t>チヨダク</t>
    </rPh>
    <phoneticPr fontId="2"/>
  </si>
  <si>
    <t>北野</t>
    <rPh sb="0" eb="2">
      <t>キタノ</t>
    </rPh>
    <phoneticPr fontId="2"/>
  </si>
  <si>
    <t>神奈川県鎌倉市</t>
    <rPh sb="4" eb="7">
      <t>カマクラシ</t>
    </rPh>
    <phoneticPr fontId="2"/>
  </si>
  <si>
    <t>人</t>
    <rPh sb="0" eb="1">
      <t>ニン</t>
    </rPh>
    <phoneticPr fontId="2"/>
  </si>
  <si>
    <t>検索条件に注意</t>
    <rPh sb="0" eb="2">
      <t>ケンサク</t>
    </rPh>
    <rPh sb="2" eb="4">
      <t>ジョウケン</t>
    </rPh>
    <rPh sb="5" eb="7">
      <t>チュウイ</t>
    </rPh>
    <phoneticPr fontId="2"/>
  </si>
  <si>
    <r>
      <t>右の表で</t>
    </r>
    <r>
      <rPr>
        <b/>
        <sz val="11"/>
        <rFont val="ＭＳ Ｐゴシック"/>
        <family val="3"/>
        <charset val="128"/>
      </rPr>
      <t>東京都在住者</t>
    </r>
    <r>
      <rPr>
        <sz val="11"/>
        <rFont val="ＭＳ Ｐゴシック"/>
        <family val="3"/>
        <charset val="128"/>
      </rPr>
      <t>は</t>
    </r>
    <r>
      <rPr>
        <sz val="11"/>
        <color indexed="17"/>
        <rFont val="ＭＳ Ｐゴシック"/>
        <family val="3"/>
        <charset val="128"/>
      </rPr>
      <t>何人</t>
    </r>
    <r>
      <rPr>
        <sz val="11"/>
        <rFont val="ＭＳ Ｐゴシック"/>
        <family val="3"/>
        <charset val="128"/>
      </rPr>
      <t>でしょう。</t>
    </r>
    <rPh sb="0" eb="1">
      <t>ミギ</t>
    </rPh>
    <rPh sb="2" eb="3">
      <t>ヒョウ</t>
    </rPh>
    <rPh sb="4" eb="6">
      <t>トウキョウ</t>
    </rPh>
    <rPh sb="6" eb="7">
      <t>ト</t>
    </rPh>
    <rPh sb="7" eb="9">
      <t>ザイジュウ</t>
    </rPh>
    <rPh sb="9" eb="10">
      <t>シャ</t>
    </rPh>
    <rPh sb="11" eb="13">
      <t>ナンニン</t>
    </rPh>
    <phoneticPr fontId="2"/>
  </si>
  <si>
    <r>
      <t>神奈川県在住者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買上額合計</t>
    </r>
    <rPh sb="0" eb="4">
      <t>カナガワケン</t>
    </rPh>
    <rPh sb="4" eb="6">
      <t>ザイジュウ</t>
    </rPh>
    <rPh sb="6" eb="7">
      <t>シャ</t>
    </rPh>
    <rPh sb="8" eb="10">
      <t>カイアゲ</t>
    </rPh>
    <rPh sb="10" eb="11">
      <t>ガク</t>
    </rPh>
    <rPh sb="11" eb="13">
      <t>ゴウケイ</t>
    </rPh>
    <phoneticPr fontId="2"/>
  </si>
  <si>
    <r>
      <t>50,000円以上</t>
    </r>
    <r>
      <rPr>
        <sz val="11"/>
        <rFont val="ＭＳ Ｐゴシック"/>
        <family val="3"/>
        <charset val="128"/>
      </rPr>
      <t>買上者の</t>
    </r>
    <r>
      <rPr>
        <sz val="11"/>
        <color indexed="17"/>
        <rFont val="ＭＳ Ｐゴシック"/>
        <family val="3"/>
        <charset val="128"/>
      </rPr>
      <t>合計額</t>
    </r>
    <rPh sb="6" eb="7">
      <t>エン</t>
    </rPh>
    <rPh sb="7" eb="9">
      <t>イジョウ</t>
    </rPh>
    <rPh sb="9" eb="11">
      <t>カイアゲ</t>
    </rPh>
    <rPh sb="11" eb="12">
      <t>シャ</t>
    </rPh>
    <rPh sb="13" eb="15">
      <t>ゴウケイ</t>
    </rPh>
    <rPh sb="15" eb="16">
      <t>ガク</t>
    </rPh>
    <phoneticPr fontId="2"/>
  </si>
  <si>
    <t>東京都在住の男50,000円以上の買上者合計</t>
    <rPh sb="0" eb="2">
      <t>トウキョウ</t>
    </rPh>
    <rPh sb="2" eb="3">
      <t>ト</t>
    </rPh>
    <rPh sb="3" eb="5">
      <t>ザイジュウ</t>
    </rPh>
    <rPh sb="6" eb="7">
      <t>ダンジョ</t>
    </rPh>
    <rPh sb="13" eb="14">
      <t>エン</t>
    </rPh>
    <rPh sb="14" eb="16">
      <t>イジョウ</t>
    </rPh>
    <rPh sb="17" eb="19">
      <t>カイアゲ</t>
    </rPh>
    <rPh sb="19" eb="20">
      <t>シャ</t>
    </rPh>
    <rPh sb="20" eb="22">
      <t>ゴウケイ</t>
    </rPh>
    <phoneticPr fontId="2"/>
  </si>
  <si>
    <t>複数の条件の場合</t>
    <rPh sb="0" eb="2">
      <t>フクスウ</t>
    </rPh>
    <rPh sb="3" eb="5">
      <t>ジョウケン</t>
    </rPh>
    <rPh sb="6" eb="8">
      <t>バアイ</t>
    </rPh>
    <phoneticPr fontId="2"/>
  </si>
  <si>
    <t>性別</t>
    <rPh sb="0" eb="2">
      <t>セイベツ</t>
    </rPh>
    <phoneticPr fontId="3"/>
  </si>
  <si>
    <t>住所</t>
    <rPh sb="0" eb="2">
      <t>ジュウショ</t>
    </rPh>
    <phoneticPr fontId="3"/>
  </si>
  <si>
    <t>買上額</t>
    <rPh sb="0" eb="2">
      <t>カイアゲ</t>
    </rPh>
    <rPh sb="2" eb="3">
      <t>ガク</t>
    </rPh>
    <phoneticPr fontId="3"/>
  </si>
  <si>
    <t>男</t>
    <rPh sb="0" eb="1">
      <t>オトコ</t>
    </rPh>
    <phoneticPr fontId="3"/>
  </si>
  <si>
    <t>&gt;=50000</t>
  </si>
  <si>
    <r>
      <t>東京都</t>
    </r>
    <r>
      <rPr>
        <sz val="12"/>
        <color indexed="10"/>
        <rFont val="ＭＳ Ｐゴシック"/>
        <family val="3"/>
        <charset val="128"/>
      </rPr>
      <t>*</t>
    </r>
    <rPh sb="0" eb="3">
      <t>トウキョウト</t>
    </rPh>
    <phoneticPr fontId="3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</si>
  <si>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</si>
  <si>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30歳未満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人数</t>
    </r>
    <rPh sb="2" eb="3">
      <t>サイ</t>
    </rPh>
    <rPh sb="3" eb="5">
      <t>ミマン</t>
    </rPh>
    <rPh sb="6" eb="8">
      <t>ニンズウ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</si>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</sst>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&quot;円&quot;"/>
    <numFmt numFmtId="177" formatCode="#,###&quot;個&quot;"/>
    <numFmt numFmtId="178" formatCode="yyyy/mm/dd"/>
    <numFmt numFmtId="179" formatCode="#,###&quot;ｶ月&quot;"/>
    <numFmt numFmtId="180" formatCode="yyyy/mm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3" fillId="2" borderId="1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10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 applyAlignment="1"/>
    <xf numFmtId="0" fontId="10" fillId="0" borderId="0" xfId="0" applyNumberFormat="1" applyFont="1" applyFill="1" applyBorder="1" applyAlignment="1">
      <alignment horizontal="centerContinuous"/>
    </xf>
    <xf numFmtId="0" fontId="0" fillId="0" borderId="0" xfId="0" applyFill="1" applyBorder="1">
      <alignment vertical="center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Fill="1" applyBorder="1">
      <alignment vertical="center"/>
    </xf>
    <xf numFmtId="14" fontId="11" fillId="0" borderId="0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/>
    </xf>
    <xf numFmtId="180" fontId="10" fillId="0" borderId="0" xfId="0" applyNumberFormat="1" applyFont="1" applyFill="1" applyBorder="1" applyAlignment="1"/>
    <xf numFmtId="178" fontId="11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3" xfId="0" applyBorder="1">
      <alignment vertical="center"/>
    </xf>
    <xf numFmtId="0" fontId="0" fillId="0" borderId="0" xfId="0" applyFill="1" applyBorder="1" applyAlignment="1"/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>
      <alignment vertical="center"/>
    </xf>
    <xf numFmtId="38" fontId="0" fillId="0" borderId="5" xfId="1" applyFont="1" applyBorder="1" applyAlignment="1"/>
    <xf numFmtId="0" fontId="0" fillId="0" borderId="7" xfId="0" applyBorder="1" applyAlignment="1">
      <alignment horizontal="center"/>
    </xf>
    <xf numFmtId="0" fontId="0" fillId="0" borderId="8" xfId="0" applyBorder="1">
      <alignment vertical="center"/>
    </xf>
    <xf numFmtId="38" fontId="0" fillId="0" borderId="7" xfId="1" applyFont="1" applyBorder="1" applyAlignment="1"/>
    <xf numFmtId="0" fontId="0" fillId="0" borderId="9" xfId="0" applyBorder="1" applyAlignment="1">
      <alignment horizontal="center"/>
    </xf>
    <xf numFmtId="0" fontId="0" fillId="0" borderId="10" xfId="0" applyBorder="1">
      <alignment vertical="center"/>
    </xf>
    <xf numFmtId="38" fontId="0" fillId="0" borderId="9" xfId="1" applyFont="1" applyBorder="1" applyAlignment="1"/>
    <xf numFmtId="0" fontId="0" fillId="4" borderId="2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quotePrefix="1">
      <alignment vertical="center"/>
    </xf>
    <xf numFmtId="0" fontId="0" fillId="5" borderId="11" xfId="0" applyFill="1" applyBorder="1">
      <alignment vertical="center"/>
    </xf>
    <xf numFmtId="0" fontId="0" fillId="0" borderId="12" xfId="0" applyBorder="1">
      <alignment vertical="center"/>
    </xf>
    <xf numFmtId="0" fontId="0" fillId="6" borderId="2" xfId="0" applyFill="1" applyBorder="1" applyAlignment="1">
      <alignment horizontal="center"/>
    </xf>
    <xf numFmtId="38" fontId="10" fillId="0" borderId="2" xfId="1" applyFont="1" applyBorder="1" applyAlignment="1"/>
    <xf numFmtId="0" fontId="20" fillId="0" borderId="0" xfId="0" applyFont="1" applyAlignment="1">
      <alignment horizontal="right" vertical="center"/>
    </xf>
    <xf numFmtId="0" fontId="1" fillId="5" borderId="2" xfId="0" applyFont="1" applyFill="1" applyBorder="1">
      <alignment vertical="center"/>
    </xf>
    <xf numFmtId="38" fontId="1" fillId="5" borderId="2" xfId="1" applyFont="1" applyFill="1" applyBorder="1" applyAlignment="1"/>
    <xf numFmtId="38" fontId="0" fillId="7" borderId="2" xfId="1" applyFont="1" applyFill="1" applyBorder="1" applyAlignment="1"/>
    <xf numFmtId="0" fontId="0" fillId="7" borderId="2" xfId="0" applyFill="1" applyBorder="1">
      <alignment vertical="center"/>
    </xf>
    <xf numFmtId="38" fontId="1" fillId="0" borderId="5" xfId="1" applyFont="1" applyBorder="1" applyAlignment="1"/>
    <xf numFmtId="38" fontId="1" fillId="0" borderId="7" xfId="1" applyFont="1" applyBorder="1" applyAlignment="1"/>
    <xf numFmtId="38" fontId="1" fillId="0" borderId="9" xfId="1" applyFont="1" applyBorder="1" applyAlignment="1"/>
    <xf numFmtId="38" fontId="1" fillId="0" borderId="2" xfId="0" applyNumberFormat="1" applyFont="1" applyBorder="1">
      <alignment vertical="center"/>
    </xf>
    <xf numFmtId="0" fontId="4" fillId="5" borderId="2" xfId="0" applyFont="1" applyFill="1" applyBorder="1">
      <alignment vertical="center"/>
    </xf>
    <xf numFmtId="38" fontId="4" fillId="5" borderId="2" xfId="1" applyFont="1" applyFill="1" applyBorder="1">
      <alignment vertical="center"/>
    </xf>
    <xf numFmtId="38" fontId="1" fillId="5" borderId="2" xfId="1" applyFont="1" applyFill="1" applyBorder="1">
      <alignment vertical="center"/>
    </xf>
    <xf numFmtId="0" fontId="4" fillId="0" borderId="0" xfId="0" applyFont="1" applyFill="1" applyBorder="1" applyAlignment="1">
      <alignment horizontal="left"/>
    </xf>
    <xf numFmtId="0" fontId="1" fillId="5" borderId="11" xfId="0" applyFont="1" applyFill="1" applyBorder="1">
      <alignment vertical="center"/>
    </xf>
    <xf numFmtId="38" fontId="1" fillId="0" borderId="0" xfId="1" applyFont="1" applyBorder="1" applyAlignment="1"/>
    <xf numFmtId="0" fontId="0" fillId="0" borderId="0" xfId="0" applyAlignment="1">
      <alignment horizontal="left" indent="1"/>
    </xf>
    <xf numFmtId="38" fontId="1" fillId="0" borderId="0" xfId="1" quotePrefix="1" applyFont="1" applyBorder="1" applyAlignment="1"/>
    <xf numFmtId="0" fontId="24" fillId="0" borderId="0" xfId="0" applyFont="1">
      <alignment vertical="center"/>
    </xf>
    <xf numFmtId="0" fontId="25" fillId="8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6" fillId="0" borderId="0" xfId="0" applyFont="1">
      <alignment vertical="center"/>
    </xf>
    <xf numFmtId="0" fontId="27" fillId="9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0" fillId="0" borderId="0" xfId="0" applyAlignment="1"/>
    <xf numFmtId="0" fontId="0" fillId="0" borderId="0" xfId="0" applyFill="1" applyBorder="1" applyAlignment="1">
      <alignment horizontal="right"/>
    </xf>
    <xf numFmtId="0" fontId="0" fillId="0" borderId="0" xfId="0" quotePrefix="1" applyAlignment="1"/>
    <xf numFmtId="0" fontId="0" fillId="0" borderId="0" xfId="0" applyBorder="1" applyAlignment="1"/>
    <xf numFmtId="0" fontId="20" fillId="0" borderId="0" xfId="0" applyFont="1" applyAlignment="1"/>
    <xf numFmtId="38" fontId="0" fillId="0" borderId="0" xfId="1" applyFont="1" applyBorder="1" applyAlignment="1"/>
    <xf numFmtId="0" fontId="0" fillId="0" borderId="0" xfId="0" applyBorder="1">
      <alignment vertical="center"/>
    </xf>
    <xf numFmtId="0" fontId="4" fillId="0" borderId="0" xfId="0" applyFont="1" applyAlignment="1"/>
    <xf numFmtId="0" fontId="12" fillId="0" borderId="0" xfId="0" applyFont="1">
      <alignment vertical="center"/>
    </xf>
    <xf numFmtId="56" fontId="10" fillId="0" borderId="5" xfId="0" applyNumberFormat="1" applyFont="1" applyBorder="1" applyAlignment="1">
      <alignment horizontal="center"/>
    </xf>
    <xf numFmtId="56" fontId="10" fillId="0" borderId="7" xfId="0" applyNumberFormat="1" applyFont="1" applyBorder="1" applyAlignment="1">
      <alignment horizontal="center"/>
    </xf>
    <xf numFmtId="56" fontId="10" fillId="0" borderId="9" xfId="0" applyNumberFormat="1" applyFont="1" applyBorder="1" applyAlignment="1">
      <alignment horizont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8" fillId="9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indexed="12"/>
      </font>
    </dxf>
  </dxfs>
  <tableStyles count="0" defaultTableStyle="TableStyleMedium9" defaultPivotStyle="PivotStyleLight16"/>
  <colors>
    <mruColors>
      <color rgb="FF70A31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123825</xdr:rowOff>
    </xdr:from>
    <xdr:to>
      <xdr:col>10</xdr:col>
      <xdr:colOff>133350</xdr:colOff>
      <xdr:row>7</xdr:row>
      <xdr:rowOff>9525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67050" y="285750"/>
          <a:ext cx="2419350" cy="857250"/>
        </a:xfrm>
        <a:prstGeom prst="rect">
          <a:avLst/>
        </a:prstGeom>
        <a:solidFill>
          <a:srgbClr val="70A31D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５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1133475" y="1752600"/>
          <a:ext cx="6486525" cy="6191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76200</xdr:rowOff>
    </xdr:from>
    <xdr:to>
      <xdr:col>1</xdr:col>
      <xdr:colOff>571500</xdr:colOff>
      <xdr:row>18</xdr:row>
      <xdr:rowOff>228600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2876550"/>
          <a:ext cx="552450" cy="3143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104775</xdr:colOff>
      <xdr:row>29</xdr:row>
      <xdr:rowOff>38100</xdr:rowOff>
    </xdr:from>
    <xdr:to>
      <xdr:col>2</xdr:col>
      <xdr:colOff>571500</xdr:colOff>
      <xdr:row>30</xdr:row>
      <xdr:rowOff>142875</xdr:rowOff>
    </xdr:to>
    <xdr:pic>
      <xdr:nvPicPr>
        <xdr:cNvPr id="1697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71550" y="4876800"/>
          <a:ext cx="4667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84</xdr:row>
      <xdr:rowOff>123825</xdr:rowOff>
    </xdr:from>
    <xdr:to>
      <xdr:col>1</xdr:col>
      <xdr:colOff>581025</xdr:colOff>
      <xdr:row>86</xdr:row>
      <xdr:rowOff>0</xdr:rowOff>
    </xdr:to>
    <xdr:pic>
      <xdr:nvPicPr>
        <xdr:cNvPr id="1834" name="Picture 81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13877925"/>
          <a:ext cx="552450" cy="3143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628650</xdr:colOff>
      <xdr:row>85</xdr:row>
      <xdr:rowOff>171450</xdr:rowOff>
    </xdr:from>
    <xdr:to>
      <xdr:col>9</xdr:col>
      <xdr:colOff>19050</xdr:colOff>
      <xdr:row>86</xdr:row>
      <xdr:rowOff>161925</xdr:rowOff>
    </xdr:to>
    <xdr:pic>
      <xdr:nvPicPr>
        <xdr:cNvPr id="1835" name="Picture 81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276725" y="14087475"/>
          <a:ext cx="4667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104775</xdr:colOff>
      <xdr:row>108</xdr:row>
      <xdr:rowOff>85725</xdr:rowOff>
    </xdr:from>
    <xdr:to>
      <xdr:col>13</xdr:col>
      <xdr:colOff>514350</xdr:colOff>
      <xdr:row>112</xdr:row>
      <xdr:rowOff>66675</xdr:rowOff>
    </xdr:to>
    <xdr:pic>
      <xdr:nvPicPr>
        <xdr:cNvPr id="1838" name="Picture 81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t="31959"/>
        <a:stretch>
          <a:fillRect/>
        </a:stretch>
      </xdr:blipFill>
      <xdr:spPr bwMode="auto">
        <a:xfrm>
          <a:off x="6153150" y="18040350"/>
          <a:ext cx="1800225" cy="6286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400050</xdr:colOff>
      <xdr:row>18</xdr:row>
      <xdr:rowOff>228600</xdr:rowOff>
    </xdr:from>
    <xdr:to>
      <xdr:col>7</xdr:col>
      <xdr:colOff>209550</xdr:colOff>
      <xdr:row>21</xdr:row>
      <xdr:rowOff>66675</xdr:rowOff>
    </xdr:to>
    <xdr:sp macro="" textlink="">
      <xdr:nvSpPr>
        <xdr:cNvPr id="21" name="テキスト ボックス 20"/>
        <xdr:cNvSpPr txBox="1"/>
      </xdr:nvSpPr>
      <xdr:spPr>
        <a:xfrm>
          <a:off x="2657475" y="3190875"/>
          <a:ext cx="1895475" cy="4953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 b="1"/>
            <a:t>検索条件の設定に注意！</a:t>
          </a:r>
          <a:endParaRPr kumimoji="1" lang="en-US" altLang="ja-JP" sz="1100" b="1"/>
        </a:p>
        <a:p>
          <a:pPr algn="ctr"/>
          <a:r>
            <a:rPr kumimoji="1" lang="ja-JP" altLang="en-US" sz="1100" b="0"/>
            <a:t>検索条件のセル</a:t>
          </a:r>
          <a:r>
            <a:rPr kumimoji="1" lang="ja-JP" altLang="en-US" sz="1100"/>
            <a:t>をクリック</a:t>
          </a:r>
        </a:p>
      </xdr:txBody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10</xdr:col>
      <xdr:colOff>114300</xdr:colOff>
      <xdr:row>12</xdr:row>
      <xdr:rowOff>85725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1666875"/>
          <a:ext cx="18192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209550</xdr:colOff>
      <xdr:row>63</xdr:row>
      <xdr:rowOff>28575</xdr:rowOff>
    </xdr:from>
    <xdr:to>
      <xdr:col>13</xdr:col>
      <xdr:colOff>219075</xdr:colOff>
      <xdr:row>68</xdr:row>
      <xdr:rowOff>47625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10448925"/>
          <a:ext cx="310515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219075</xdr:colOff>
      <xdr:row>76</xdr:row>
      <xdr:rowOff>28575</xdr:rowOff>
    </xdr:from>
    <xdr:to>
      <xdr:col>13</xdr:col>
      <xdr:colOff>238125</xdr:colOff>
      <xdr:row>81</xdr:row>
      <xdr:rowOff>57150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2582525"/>
          <a:ext cx="31146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238125</xdr:colOff>
      <xdr:row>118</xdr:row>
      <xdr:rowOff>76200</xdr:rowOff>
    </xdr:from>
    <xdr:to>
      <xdr:col>14</xdr:col>
      <xdr:colOff>228600</xdr:colOff>
      <xdr:row>124</xdr:row>
      <xdr:rowOff>28575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9650075"/>
          <a:ext cx="37814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26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8.5" customWidth="1"/>
    <col min="3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97" t="s">
        <v>92</v>
      </c>
      <c r="B1" s="97"/>
      <c r="C1" s="97"/>
      <c r="D1" s="97"/>
      <c r="E1" s="97"/>
      <c r="F1" s="97"/>
      <c r="G1" s="97"/>
    </row>
    <row r="9" spans="1:16" ht="16.5" customHeight="1" thickBot="1">
      <c r="C9" s="94" t="s">
        <v>90</v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6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2.7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2.7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2.7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8.75" customHeight="1" thickBot="1">
      <c r="C19" s="13">
        <v>1</v>
      </c>
    </row>
    <row r="20" spans="1:16" s="16" customFormat="1" ht="20.25" customHeight="1" thickTop="1">
      <c r="A20" s="15"/>
      <c r="B20" s="18" t="s">
        <v>0</v>
      </c>
      <c r="C20" s="17"/>
      <c r="J20" s="35" t="s">
        <v>5</v>
      </c>
      <c r="K20" s="34" t="s">
        <v>6</v>
      </c>
      <c r="L20" s="34" t="s">
        <v>7</v>
      </c>
      <c r="M20" s="35" t="s">
        <v>8</v>
      </c>
      <c r="N20" s="34" t="s">
        <v>9</v>
      </c>
      <c r="O20" s="34" t="s">
        <v>10</v>
      </c>
    </row>
    <row r="21" spans="1:16" ht="12.75" customHeight="1">
      <c r="J21" s="91">
        <v>40817</v>
      </c>
      <c r="K21" s="43" t="s">
        <v>11</v>
      </c>
      <c r="L21" s="43" t="s">
        <v>12</v>
      </c>
      <c r="M21" s="44">
        <v>7</v>
      </c>
      <c r="N21" s="45">
        <v>1200</v>
      </c>
      <c r="O21" s="64">
        <f>IF(K21="","",M21*N21)</f>
        <v>8400</v>
      </c>
    </row>
    <row r="22" spans="1:16" ht="12.75" customHeight="1">
      <c r="B22" s="1" t="s">
        <v>1</v>
      </c>
      <c r="C22" s="71" t="s">
        <v>45</v>
      </c>
      <c r="J22" s="92">
        <v>40818</v>
      </c>
      <c r="K22" s="46" t="s">
        <v>13</v>
      </c>
      <c r="L22" s="46" t="s">
        <v>14</v>
      </c>
      <c r="M22" s="47">
        <v>4</v>
      </c>
      <c r="N22" s="48">
        <v>3400</v>
      </c>
      <c r="O22" s="65">
        <f t="shared" ref="O22:O31" si="0">IF(K22="","",M22*N22)</f>
        <v>13600</v>
      </c>
    </row>
    <row r="23" spans="1:16" ht="12.75" customHeight="1">
      <c r="J23" s="92">
        <v>40819</v>
      </c>
      <c r="K23" s="46" t="s">
        <v>15</v>
      </c>
      <c r="L23" s="46" t="s">
        <v>16</v>
      </c>
      <c r="M23" s="47">
        <v>8</v>
      </c>
      <c r="N23" s="48">
        <v>5200</v>
      </c>
      <c r="O23" s="65">
        <f t="shared" si="0"/>
        <v>41600</v>
      </c>
    </row>
    <row r="24" spans="1:16" ht="12.75" customHeight="1" thickBot="1">
      <c r="E24" s="55"/>
      <c r="F24" t="s">
        <v>27</v>
      </c>
      <c r="J24" s="92">
        <v>40820</v>
      </c>
      <c r="K24" s="46" t="s">
        <v>17</v>
      </c>
      <c r="L24" s="46" t="s">
        <v>18</v>
      </c>
      <c r="M24" s="47">
        <v>5</v>
      </c>
      <c r="N24" s="48">
        <v>650</v>
      </c>
      <c r="O24" s="65">
        <f t="shared" si="0"/>
        <v>3250</v>
      </c>
    </row>
    <row r="25" spans="1:16" ht="12.75" customHeight="1">
      <c r="D25" s="59" t="s">
        <v>3</v>
      </c>
      <c r="E25" s="56">
        <f>COUNTA(K21:K31)</f>
        <v>10</v>
      </c>
      <c r="F25" t="s">
        <v>27</v>
      </c>
      <c r="J25" s="92">
        <v>40821</v>
      </c>
      <c r="K25" s="46" t="s">
        <v>19</v>
      </c>
      <c r="L25" s="46" t="s">
        <v>20</v>
      </c>
      <c r="M25" s="47">
        <v>2</v>
      </c>
      <c r="N25" s="48">
        <v>8900</v>
      </c>
      <c r="O25" s="65">
        <f t="shared" si="0"/>
        <v>17800</v>
      </c>
    </row>
    <row r="26" spans="1:16" ht="12.75" customHeight="1">
      <c r="E26" s="54" t="s">
        <v>28</v>
      </c>
      <c r="J26" s="92">
        <v>40822</v>
      </c>
      <c r="K26" s="46" t="s">
        <v>19</v>
      </c>
      <c r="L26" s="46" t="s">
        <v>21</v>
      </c>
      <c r="M26" s="47">
        <v>7</v>
      </c>
      <c r="N26" s="48">
        <v>8300</v>
      </c>
      <c r="O26" s="65">
        <f t="shared" si="0"/>
        <v>58100</v>
      </c>
    </row>
    <row r="27" spans="1:16" ht="12.75" customHeight="1">
      <c r="J27" s="92">
        <v>40823</v>
      </c>
      <c r="K27" s="46" t="s">
        <v>22</v>
      </c>
      <c r="L27" s="46" t="s">
        <v>23</v>
      </c>
      <c r="M27" s="47">
        <v>5</v>
      </c>
      <c r="N27" s="48">
        <v>2300</v>
      </c>
      <c r="O27" s="65">
        <f t="shared" si="0"/>
        <v>11500</v>
      </c>
    </row>
    <row r="28" spans="1:16" ht="12.75" customHeight="1">
      <c r="B28" s="1" t="s">
        <v>29</v>
      </c>
      <c r="C28" t="s">
        <v>31</v>
      </c>
      <c r="J28" s="92">
        <v>40824</v>
      </c>
      <c r="K28" s="46" t="s">
        <v>15</v>
      </c>
      <c r="L28" s="46" t="s">
        <v>24</v>
      </c>
      <c r="M28" s="47">
        <v>3</v>
      </c>
      <c r="N28" s="48">
        <v>4300</v>
      </c>
      <c r="O28" s="65">
        <f t="shared" si="0"/>
        <v>12900</v>
      </c>
    </row>
    <row r="29" spans="1:16" ht="12.75" customHeight="1">
      <c r="J29" s="92">
        <v>40825</v>
      </c>
      <c r="K29" s="46" t="s">
        <v>17</v>
      </c>
      <c r="L29" s="46" t="s">
        <v>25</v>
      </c>
      <c r="M29" s="47">
        <v>1</v>
      </c>
      <c r="N29" s="48">
        <v>10000</v>
      </c>
      <c r="O29" s="65">
        <f t="shared" si="0"/>
        <v>10000</v>
      </c>
    </row>
    <row r="30" spans="1:16" ht="12.75" customHeight="1">
      <c r="D30" s="57" t="s">
        <v>6</v>
      </c>
      <c r="E30" s="57" t="s">
        <v>30</v>
      </c>
      <c r="F30" s="57" t="s">
        <v>10</v>
      </c>
      <c r="J30" s="92">
        <v>40826</v>
      </c>
      <c r="K30" s="46"/>
      <c r="L30" s="46"/>
      <c r="M30" s="47"/>
      <c r="N30" s="48"/>
      <c r="O30" s="65" t="str">
        <f t="shared" si="0"/>
        <v/>
      </c>
    </row>
    <row r="31" spans="1:16" ht="12.75" customHeight="1">
      <c r="D31" s="33" t="s">
        <v>11</v>
      </c>
      <c r="E31" s="60"/>
      <c r="F31" s="61"/>
      <c r="J31" s="93">
        <v>40827</v>
      </c>
      <c r="K31" s="49" t="s">
        <v>13</v>
      </c>
      <c r="L31" s="49" t="s">
        <v>26</v>
      </c>
      <c r="M31" s="50">
        <v>3</v>
      </c>
      <c r="N31" s="51">
        <v>7700</v>
      </c>
      <c r="O31" s="66">
        <f t="shared" si="0"/>
        <v>23100</v>
      </c>
    </row>
    <row r="32" spans="1:16" ht="12.75" customHeight="1">
      <c r="D32" s="33" t="s">
        <v>15</v>
      </c>
      <c r="E32" s="60"/>
      <c r="F32" s="61"/>
      <c r="J32" s="52" t="s">
        <v>4</v>
      </c>
      <c r="K32" s="63"/>
      <c r="L32" s="63"/>
      <c r="M32" s="32">
        <f>SUM(M21:M31)</f>
        <v>45</v>
      </c>
      <c r="N32" s="62"/>
      <c r="O32" s="67">
        <f>SUM(O21:O31)</f>
        <v>200250</v>
      </c>
    </row>
    <row r="33" spans="2:15" ht="12.75" customHeight="1">
      <c r="D33" s="33" t="s">
        <v>13</v>
      </c>
      <c r="E33" s="60"/>
      <c r="F33" s="61"/>
    </row>
    <row r="34" spans="2:15" ht="12.75" customHeight="1">
      <c r="D34" s="33" t="s">
        <v>19</v>
      </c>
      <c r="E34" s="60"/>
      <c r="F34" s="61"/>
    </row>
    <row r="35" spans="2:15" ht="12.75" customHeight="1">
      <c r="D35" s="33" t="s">
        <v>4</v>
      </c>
      <c r="E35" s="70"/>
      <c r="F35" s="61"/>
    </row>
    <row r="39" spans="2:15" ht="12.75" customHeight="1">
      <c r="C39" s="59" t="s">
        <v>3</v>
      </c>
      <c r="D39" s="57" t="s">
        <v>6</v>
      </c>
      <c r="E39" s="57" t="s">
        <v>30</v>
      </c>
      <c r="F39" s="57" t="s">
        <v>10</v>
      </c>
    </row>
    <row r="40" spans="2:15" ht="12.75" customHeight="1">
      <c r="D40" s="33" t="s">
        <v>11</v>
      </c>
      <c r="E40" s="60">
        <f>COUNTIF($K$21:$K$31,D40)</f>
        <v>3</v>
      </c>
      <c r="F40" s="61">
        <f>SUMIF($K$21:$K$31,D40,$O$21:$O$31)</f>
        <v>21650</v>
      </c>
    </row>
    <row r="41" spans="2:15" ht="12.75" customHeight="1">
      <c r="D41" s="33" t="s">
        <v>15</v>
      </c>
      <c r="E41" s="60">
        <f>COUNTIF($K$21:$K$31,D41)</f>
        <v>2</v>
      </c>
      <c r="F41" s="61">
        <f>SUMIF($K$21:$K$31,D41,$O$21:$O$31)</f>
        <v>54500</v>
      </c>
    </row>
    <row r="42" spans="2:15" ht="12.75" customHeight="1">
      <c r="D42" s="33" t="s">
        <v>13</v>
      </c>
      <c r="E42" s="60">
        <f>COUNTIF($K$21:$K$31,D42)</f>
        <v>3</v>
      </c>
      <c r="F42" s="61">
        <f>SUMIF($K$21:$K$31,D42,$O$21:$O$31)</f>
        <v>48200</v>
      </c>
    </row>
    <row r="43" spans="2:15" ht="12.75" customHeight="1">
      <c r="D43" s="33" t="s">
        <v>19</v>
      </c>
      <c r="E43" s="60">
        <f>COUNTIF($K$21:$K$31,D43)</f>
        <v>2</v>
      </c>
      <c r="F43" s="61">
        <f>SUMIF($K$21:$K$31,D43,$O$21:$O$31)</f>
        <v>75900</v>
      </c>
    </row>
    <row r="44" spans="2:15" ht="12.75" customHeight="1">
      <c r="D44" s="41" t="s">
        <v>4</v>
      </c>
      <c r="E44" s="68">
        <f>SUM(E40:E43)</f>
        <v>10</v>
      </c>
      <c r="F44" s="69">
        <f>SUM(F40:F43)</f>
        <v>200250</v>
      </c>
    </row>
    <row r="47" spans="2:15" ht="12.75" customHeight="1">
      <c r="B47" s="1" t="s">
        <v>33</v>
      </c>
      <c r="C47" t="s">
        <v>46</v>
      </c>
      <c r="J47" s="35" t="s">
        <v>5</v>
      </c>
      <c r="K47" s="34" t="s">
        <v>6</v>
      </c>
      <c r="L47" s="34" t="s">
        <v>7</v>
      </c>
      <c r="M47" s="35" t="s">
        <v>8</v>
      </c>
      <c r="N47" s="34" t="s">
        <v>9</v>
      </c>
      <c r="O47" s="34" t="s">
        <v>10</v>
      </c>
    </row>
    <row r="48" spans="2:15" ht="12.75" customHeight="1">
      <c r="J48" s="91">
        <v>40817</v>
      </c>
      <c r="K48" s="43" t="s">
        <v>11</v>
      </c>
      <c r="L48" s="43" t="s">
        <v>12</v>
      </c>
      <c r="M48" s="44">
        <v>7</v>
      </c>
      <c r="N48" s="45">
        <v>1200</v>
      </c>
      <c r="O48" s="64">
        <f>IF(K48="","",M48*N48)</f>
        <v>8400</v>
      </c>
    </row>
    <row r="49" spans="2:15" ht="12.75" customHeight="1" thickBot="1">
      <c r="E49" s="72"/>
      <c r="F49" t="s">
        <v>32</v>
      </c>
      <c r="J49" s="92">
        <v>40818</v>
      </c>
      <c r="K49" s="46" t="s">
        <v>13</v>
      </c>
      <c r="L49" s="46" t="s">
        <v>14</v>
      </c>
      <c r="M49" s="47">
        <v>4</v>
      </c>
      <c r="N49" s="48">
        <v>3400</v>
      </c>
      <c r="O49" s="65">
        <f t="shared" ref="O49:O58" si="1">IF(K49="","",M49*N49)</f>
        <v>13600</v>
      </c>
    </row>
    <row r="50" spans="2:15" ht="12.75" customHeight="1">
      <c r="E50" s="73">
        <f>SUMIF(N48:N58,"&gt;=5000",O48:O58)</f>
        <v>150600</v>
      </c>
      <c r="F50" t="s">
        <v>32</v>
      </c>
      <c r="J50" s="92">
        <v>40819</v>
      </c>
      <c r="K50" s="46" t="s">
        <v>15</v>
      </c>
      <c r="L50" s="46" t="s">
        <v>16</v>
      </c>
      <c r="M50" s="47">
        <v>8</v>
      </c>
      <c r="N50" s="48">
        <v>5200</v>
      </c>
      <c r="O50" s="65">
        <f t="shared" si="1"/>
        <v>41600</v>
      </c>
    </row>
    <row r="51" spans="2:15" ht="12.75" customHeight="1">
      <c r="J51" s="92">
        <v>40820</v>
      </c>
      <c r="K51" s="46" t="s">
        <v>17</v>
      </c>
      <c r="L51" s="46" t="s">
        <v>18</v>
      </c>
      <c r="M51" s="47">
        <v>5</v>
      </c>
      <c r="N51" s="48">
        <v>650</v>
      </c>
      <c r="O51" s="65">
        <f t="shared" si="1"/>
        <v>3250</v>
      </c>
    </row>
    <row r="52" spans="2:15" ht="12.75" customHeight="1">
      <c r="J52" s="92">
        <v>40821</v>
      </c>
      <c r="K52" s="46" t="s">
        <v>19</v>
      </c>
      <c r="L52" s="46" t="s">
        <v>20</v>
      </c>
      <c r="M52" s="47">
        <v>2</v>
      </c>
      <c r="N52" s="48">
        <v>8900</v>
      </c>
      <c r="O52" s="65">
        <f t="shared" si="1"/>
        <v>17800</v>
      </c>
    </row>
    <row r="53" spans="2:15" ht="12.75" customHeight="1">
      <c r="J53" s="92">
        <v>40822</v>
      </c>
      <c r="K53" s="46" t="s">
        <v>19</v>
      </c>
      <c r="L53" s="46" t="s">
        <v>21</v>
      </c>
      <c r="M53" s="47">
        <v>7</v>
      </c>
      <c r="N53" s="48">
        <v>8300</v>
      </c>
      <c r="O53" s="65">
        <f t="shared" si="1"/>
        <v>58100</v>
      </c>
    </row>
    <row r="54" spans="2:15" ht="12.75" customHeight="1">
      <c r="J54" s="92">
        <v>40823</v>
      </c>
      <c r="K54" s="46" t="s">
        <v>22</v>
      </c>
      <c r="L54" s="46" t="s">
        <v>23</v>
      </c>
      <c r="M54" s="47">
        <v>5</v>
      </c>
      <c r="N54" s="48">
        <v>2300</v>
      </c>
      <c r="O54" s="65">
        <f t="shared" si="1"/>
        <v>11500</v>
      </c>
    </row>
    <row r="55" spans="2:15" ht="12.75" customHeight="1">
      <c r="J55" s="92">
        <v>40824</v>
      </c>
      <c r="K55" s="46" t="s">
        <v>15</v>
      </c>
      <c r="L55" s="46" t="s">
        <v>24</v>
      </c>
      <c r="M55" s="47">
        <v>3</v>
      </c>
      <c r="N55" s="48">
        <v>4300</v>
      </c>
      <c r="O55" s="65">
        <f t="shared" si="1"/>
        <v>12900</v>
      </c>
    </row>
    <row r="56" spans="2:15" ht="12.75" customHeight="1">
      <c r="B56" s="1" t="s">
        <v>34</v>
      </c>
      <c r="C56" t="s">
        <v>48</v>
      </c>
      <c r="J56" s="92">
        <v>40825</v>
      </c>
      <c r="K56" s="46" t="s">
        <v>17</v>
      </c>
      <c r="L56" s="46" t="s">
        <v>25</v>
      </c>
      <c r="M56" s="47">
        <v>1</v>
      </c>
      <c r="N56" s="48">
        <v>10000</v>
      </c>
      <c r="O56" s="65">
        <f t="shared" si="1"/>
        <v>10000</v>
      </c>
    </row>
    <row r="57" spans="2:15" ht="12.75" customHeight="1">
      <c r="C57" s="53" t="s">
        <v>49</v>
      </c>
      <c r="J57" s="92">
        <v>40826</v>
      </c>
      <c r="K57" s="46" t="s">
        <v>19</v>
      </c>
      <c r="L57" s="46" t="s">
        <v>21</v>
      </c>
      <c r="M57" s="47">
        <v>8</v>
      </c>
      <c r="N57" s="48"/>
      <c r="O57" s="65">
        <f t="shared" si="1"/>
        <v>0</v>
      </c>
    </row>
    <row r="58" spans="2:15" ht="12.75" customHeight="1">
      <c r="C58" s="74" t="s">
        <v>47</v>
      </c>
      <c r="J58" s="93">
        <v>40827</v>
      </c>
      <c r="K58" s="49" t="s">
        <v>13</v>
      </c>
      <c r="L58" s="49" t="s">
        <v>26</v>
      </c>
      <c r="M58" s="50">
        <v>3</v>
      </c>
      <c r="N58" s="51">
        <v>7700</v>
      </c>
      <c r="O58" s="66">
        <f t="shared" si="1"/>
        <v>23100</v>
      </c>
    </row>
    <row r="59" spans="2:15" ht="12.75" customHeight="1">
      <c r="J59" s="52" t="s">
        <v>4</v>
      </c>
      <c r="K59" s="63"/>
      <c r="L59" s="63"/>
      <c r="M59" s="32">
        <f>SUM(M48:M58)</f>
        <v>53</v>
      </c>
      <c r="N59" s="62"/>
      <c r="O59" s="67">
        <f>SUM(O48:O58)</f>
        <v>200250</v>
      </c>
    </row>
    <row r="60" spans="2:15" ht="12.75" customHeight="1" thickBot="1">
      <c r="E60" s="72"/>
      <c r="F60" t="s">
        <v>32</v>
      </c>
    </row>
    <row r="61" spans="2:15" ht="12.75" customHeight="1">
      <c r="E61" s="73">
        <f>DSUM(J47:O59,O47,E65:F66)</f>
        <v>99700</v>
      </c>
      <c r="F61" t="s">
        <v>32</v>
      </c>
    </row>
    <row r="62" spans="2:15" ht="12.75" customHeight="1">
      <c r="E62" s="75"/>
    </row>
    <row r="64" spans="2:15" ht="12.75" customHeight="1">
      <c r="D64" s="76" t="s">
        <v>37</v>
      </c>
    </row>
    <row r="65" spans="2:6" ht="12.75" customHeight="1" thickBot="1">
      <c r="C65" s="77" t="s">
        <v>38</v>
      </c>
      <c r="D65" s="78" t="s">
        <v>39</v>
      </c>
      <c r="E65" s="80" t="s">
        <v>9</v>
      </c>
      <c r="F65" s="80" t="s">
        <v>8</v>
      </c>
    </row>
    <row r="66" spans="2:6" ht="12.75" customHeight="1" thickTop="1">
      <c r="E66" s="39" t="s">
        <v>35</v>
      </c>
      <c r="F66" s="39" t="s">
        <v>36</v>
      </c>
    </row>
    <row r="67" spans="2:6" ht="15" customHeight="1">
      <c r="D67" s="79" t="s">
        <v>42</v>
      </c>
    </row>
    <row r="70" spans="2:6" ht="12.75" customHeight="1">
      <c r="B70" s="1" t="s">
        <v>43</v>
      </c>
      <c r="C70" s="1" t="s">
        <v>44</v>
      </c>
    </row>
    <row r="72" spans="2:6" ht="12.75" customHeight="1" thickBot="1">
      <c r="E72" s="72"/>
      <c r="F72" t="s">
        <v>32</v>
      </c>
    </row>
    <row r="73" spans="2:6" ht="12.75" customHeight="1">
      <c r="E73" s="73">
        <f>DAVERAGE(J47:O59,O47,E76:F77)</f>
        <v>29050</v>
      </c>
      <c r="F73" t="s">
        <v>32</v>
      </c>
    </row>
    <row r="75" spans="2:6" ht="12.75" customHeight="1">
      <c r="D75" s="76" t="s">
        <v>37</v>
      </c>
    </row>
    <row r="76" spans="2:6" ht="12.75" customHeight="1" thickBot="1">
      <c r="C76" s="77" t="s">
        <v>38</v>
      </c>
      <c r="D76" s="78" t="s">
        <v>39</v>
      </c>
      <c r="E76" s="80" t="s">
        <v>6</v>
      </c>
      <c r="F76" s="80" t="s">
        <v>8</v>
      </c>
    </row>
    <row r="77" spans="2:6" ht="12.75" customHeight="1" thickTop="1">
      <c r="E77" s="39" t="s">
        <v>19</v>
      </c>
      <c r="F77" s="39" t="s">
        <v>50</v>
      </c>
    </row>
    <row r="78" spans="2:6" ht="16.5" customHeight="1">
      <c r="D78" s="79" t="s">
        <v>42</v>
      </c>
    </row>
    <row r="83" spans="2:15" ht="13.5" customHeight="1"/>
    <row r="86" spans="2:15" ht="21.75" customHeight="1" thickBot="1">
      <c r="C86" s="13">
        <v>2</v>
      </c>
      <c r="K86" s="81"/>
      <c r="L86" s="81"/>
      <c r="M86" s="81"/>
      <c r="N86" s="81"/>
    </row>
    <row r="87" spans="2:15" ht="16.5" customHeight="1" thickTop="1">
      <c r="B87" s="18" t="s">
        <v>0</v>
      </c>
    </row>
    <row r="89" spans="2:15" ht="12.75" customHeight="1">
      <c r="J89" s="35" t="s">
        <v>51</v>
      </c>
      <c r="K89" s="34" t="s">
        <v>40</v>
      </c>
      <c r="L89" s="34" t="s">
        <v>2</v>
      </c>
      <c r="M89" s="35" t="s">
        <v>52</v>
      </c>
      <c r="N89" s="36"/>
      <c r="O89" s="34" t="s">
        <v>53</v>
      </c>
    </row>
    <row r="90" spans="2:15" ht="12.75" customHeight="1">
      <c r="B90" s="1" t="s">
        <v>1</v>
      </c>
      <c r="C90" s="38" t="s">
        <v>79</v>
      </c>
      <c r="D90" s="82"/>
      <c r="E90" s="82"/>
      <c r="I90" s="83"/>
      <c r="J90" s="42" t="s">
        <v>54</v>
      </c>
      <c r="K90" s="33" t="s">
        <v>41</v>
      </c>
      <c r="L90" s="39">
        <v>36</v>
      </c>
      <c r="M90" s="37" t="s">
        <v>55</v>
      </c>
      <c r="N90" s="40"/>
      <c r="O90" s="58">
        <v>32700</v>
      </c>
    </row>
    <row r="91" spans="2:15" ht="12.75" customHeight="1">
      <c r="C91" s="38"/>
      <c r="D91" s="82"/>
      <c r="E91" s="82"/>
      <c r="I91" s="83"/>
      <c r="J91" s="42" t="s">
        <v>56</v>
      </c>
      <c r="K91" s="33" t="s">
        <v>57</v>
      </c>
      <c r="L91" s="39">
        <v>22</v>
      </c>
      <c r="M91" s="37" t="s">
        <v>58</v>
      </c>
      <c r="N91" s="40"/>
      <c r="O91" s="58">
        <v>12800</v>
      </c>
    </row>
    <row r="92" spans="2:15" ht="12.75" customHeight="1" thickBot="1">
      <c r="C92" s="86" t="s">
        <v>78</v>
      </c>
      <c r="D92" s="82"/>
      <c r="E92" s="72"/>
      <c r="F92" t="s">
        <v>77</v>
      </c>
      <c r="J92" s="42" t="s">
        <v>59</v>
      </c>
      <c r="K92" s="33" t="s">
        <v>57</v>
      </c>
      <c r="L92" s="39">
        <v>42</v>
      </c>
      <c r="M92" s="37" t="s">
        <v>60</v>
      </c>
      <c r="N92" s="40"/>
      <c r="O92" s="58">
        <v>50000</v>
      </c>
    </row>
    <row r="93" spans="2:15" ht="12.75" customHeight="1">
      <c r="C93" s="82"/>
      <c r="D93" s="82"/>
      <c r="E93" s="85">
        <f>COUNTIF(M90:M100,"東京都*")</f>
        <v>6</v>
      </c>
      <c r="F93" t="s">
        <v>77</v>
      </c>
      <c r="J93" s="42" t="s">
        <v>61</v>
      </c>
      <c r="K93" s="33" t="s">
        <v>41</v>
      </c>
      <c r="L93" s="39">
        <v>51</v>
      </c>
      <c r="M93" s="37" t="s">
        <v>62</v>
      </c>
      <c r="N93" s="40"/>
      <c r="O93" s="58">
        <v>92300</v>
      </c>
    </row>
    <row r="94" spans="2:15" ht="12.75" customHeight="1">
      <c r="E94" s="84"/>
      <c r="J94" s="42" t="s">
        <v>63</v>
      </c>
      <c r="K94" s="33" t="s">
        <v>57</v>
      </c>
      <c r="L94" s="39">
        <v>18</v>
      </c>
      <c r="M94" s="37" t="s">
        <v>64</v>
      </c>
      <c r="N94" s="40"/>
      <c r="O94" s="58">
        <v>8700</v>
      </c>
    </row>
    <row r="95" spans="2:15" ht="12.75" customHeight="1">
      <c r="B95" s="1" t="s">
        <v>29</v>
      </c>
      <c r="C95" s="89" t="s">
        <v>91</v>
      </c>
      <c r="D95" s="82"/>
      <c r="E95" s="82"/>
      <c r="J95" s="42" t="s">
        <v>65</v>
      </c>
      <c r="K95" s="33" t="s">
        <v>41</v>
      </c>
      <c r="L95" s="39">
        <v>29</v>
      </c>
      <c r="M95" s="37" t="s">
        <v>66</v>
      </c>
      <c r="N95" s="40"/>
      <c r="O95" s="58">
        <v>112700</v>
      </c>
    </row>
    <row r="96" spans="2:15" ht="12.75" customHeight="1" thickBot="1">
      <c r="C96" s="82"/>
      <c r="D96" s="82"/>
      <c r="E96" s="72"/>
      <c r="F96" t="s">
        <v>77</v>
      </c>
      <c r="J96" s="42" t="s">
        <v>67</v>
      </c>
      <c r="K96" s="33" t="s">
        <v>41</v>
      </c>
      <c r="L96" s="39">
        <v>33</v>
      </c>
      <c r="M96" s="37" t="s">
        <v>68</v>
      </c>
      <c r="N96" s="40"/>
      <c r="O96" s="58">
        <v>12000</v>
      </c>
    </row>
    <row r="97" spans="2:15" ht="12.75" customHeight="1">
      <c r="E97" s="85">
        <f>COUNTIF(L90:L100,"&lt;30")</f>
        <v>3</v>
      </c>
      <c r="F97" t="s">
        <v>77</v>
      </c>
      <c r="J97" s="42" t="s">
        <v>69</v>
      </c>
      <c r="K97" s="33" t="s">
        <v>57</v>
      </c>
      <c r="L97" s="39">
        <v>30</v>
      </c>
      <c r="M97" s="37" t="s">
        <v>70</v>
      </c>
      <c r="N97" s="40"/>
      <c r="O97" s="58">
        <v>3100</v>
      </c>
    </row>
    <row r="98" spans="2:15" ht="12.75" customHeight="1">
      <c r="J98" s="42" t="s">
        <v>71</v>
      </c>
      <c r="K98" s="33" t="s">
        <v>41</v>
      </c>
      <c r="L98" s="39">
        <v>49</v>
      </c>
      <c r="M98" s="37" t="s">
        <v>72</v>
      </c>
      <c r="N98" s="40"/>
      <c r="O98" s="58">
        <v>47100</v>
      </c>
    </row>
    <row r="99" spans="2:15" ht="12.75" customHeight="1">
      <c r="J99" s="42" t="s">
        <v>73</v>
      </c>
      <c r="K99" s="33" t="s">
        <v>57</v>
      </c>
      <c r="L99" s="39">
        <v>61</v>
      </c>
      <c r="M99" s="37" t="s">
        <v>74</v>
      </c>
      <c r="N99" s="40"/>
      <c r="O99" s="58">
        <v>28900</v>
      </c>
    </row>
    <row r="100" spans="2:15" ht="12.75" customHeight="1">
      <c r="J100" s="42" t="s">
        <v>75</v>
      </c>
      <c r="K100" s="33" t="s">
        <v>57</v>
      </c>
      <c r="L100" s="39">
        <v>56</v>
      </c>
      <c r="M100" s="37" t="s">
        <v>76</v>
      </c>
      <c r="N100" s="40"/>
      <c r="O100" s="58">
        <v>28900</v>
      </c>
    </row>
    <row r="101" spans="2:15" ht="12.75" customHeight="1">
      <c r="B101" s="1" t="s">
        <v>33</v>
      </c>
      <c r="C101" s="89" t="s">
        <v>80</v>
      </c>
      <c r="D101" s="82"/>
      <c r="E101" s="82"/>
    </row>
    <row r="102" spans="2:15" ht="12.75" customHeight="1">
      <c r="C102" s="82"/>
      <c r="D102" s="82"/>
    </row>
    <row r="103" spans="2:15" ht="12.75" customHeight="1" thickBot="1">
      <c r="E103" s="72"/>
      <c r="F103" s="88" t="s">
        <v>32</v>
      </c>
    </row>
    <row r="104" spans="2:15" ht="12.75" customHeight="1">
      <c r="E104" s="87">
        <f ca="1">SUMIF(M90:M999,"神奈川県*",O90:O100)</f>
        <v>84700</v>
      </c>
      <c r="F104" s="88" t="s">
        <v>32</v>
      </c>
    </row>
    <row r="109" spans="2:15" ht="12.75" customHeight="1">
      <c r="B109" s="1" t="s">
        <v>34</v>
      </c>
      <c r="C109" s="1" t="s">
        <v>81</v>
      </c>
    </row>
    <row r="111" spans="2:15" ht="12.75" customHeight="1" thickBot="1">
      <c r="E111" s="72"/>
      <c r="F111" s="88" t="s">
        <v>32</v>
      </c>
    </row>
    <row r="112" spans="2:15" ht="12.75" customHeight="1">
      <c r="E112" s="73">
        <f>SUMIF(O90:O100,"&gt;=50000",O90:O100)</f>
        <v>255000</v>
      </c>
      <c r="F112" s="88" t="s">
        <v>32</v>
      </c>
    </row>
    <row r="117" spans="2:11" ht="12.75" customHeight="1">
      <c r="B117" s="1" t="s">
        <v>43</v>
      </c>
      <c r="C117" t="s">
        <v>82</v>
      </c>
    </row>
    <row r="118" spans="2:11" ht="12.75" customHeight="1">
      <c r="C118" s="90" t="s">
        <v>83</v>
      </c>
    </row>
    <row r="119" spans="2:11" ht="12.75" customHeight="1" thickBot="1">
      <c r="E119" s="72"/>
      <c r="F119" s="88" t="s">
        <v>32</v>
      </c>
    </row>
    <row r="120" spans="2:11" ht="12.75" customHeight="1">
      <c r="E120" s="73">
        <f>DSUM(J89:O100,O89,E123:G124)</f>
        <v>112700</v>
      </c>
      <c r="F120" s="88" t="s">
        <v>32</v>
      </c>
    </row>
    <row r="122" spans="2:11" ht="12.75" customHeight="1">
      <c r="D122" s="76" t="s">
        <v>37</v>
      </c>
    </row>
    <row r="123" spans="2:11" ht="12.75" customHeight="1" thickBot="1">
      <c r="C123" s="77" t="s">
        <v>38</v>
      </c>
      <c r="D123" s="78" t="s">
        <v>39</v>
      </c>
      <c r="E123" s="80" t="s">
        <v>84</v>
      </c>
      <c r="F123" s="80" t="s">
        <v>85</v>
      </c>
      <c r="G123" s="80" t="s">
        <v>86</v>
      </c>
    </row>
    <row r="124" spans="2:11" ht="12.75" customHeight="1" thickTop="1">
      <c r="E124" s="39" t="s">
        <v>87</v>
      </c>
      <c r="F124" s="39" t="s">
        <v>89</v>
      </c>
      <c r="G124" s="39" t="s">
        <v>88</v>
      </c>
    </row>
    <row r="125" spans="2:11" ht="18.75" customHeight="1">
      <c r="D125" s="79" t="s">
        <v>42</v>
      </c>
    </row>
    <row r="126" spans="2:11" ht="12.75" customHeight="1">
      <c r="K126" s="54"/>
    </row>
  </sheetData>
  <mergeCells count="2">
    <mergeCell ref="C9:N9"/>
    <mergeCell ref="A1:G1"/>
  </mergeCells>
  <phoneticPr fontId="2"/>
  <conditionalFormatting sqref="M21:N31 M48:N58">
    <cfRule type="cellIs" dxfId="0" priority="1" stopIfTrue="1" operator="equal">
      <formula>"神奈川県*"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39"/>
  <sheetViews>
    <sheetView topLeftCell="A13" workbookViewId="0">
      <selection activeCell="D36" sqref="D36"/>
    </sheetView>
  </sheetViews>
  <sheetFormatPr defaultRowHeight="13.5"/>
  <cols>
    <col min="1" max="16384" width="9" style="22"/>
  </cols>
  <sheetData>
    <row r="5" spans="3:13">
      <c r="C5" s="14"/>
      <c r="D5" s="11"/>
      <c r="E5" s="11"/>
      <c r="F5" s="11"/>
      <c r="G5" s="11"/>
      <c r="H5" s="11"/>
      <c r="J5" s="12"/>
      <c r="K5" s="12"/>
      <c r="M5" s="12"/>
    </row>
    <row r="6" spans="3:13">
      <c r="C6" s="11"/>
      <c r="D6" s="23"/>
      <c r="E6" s="23"/>
      <c r="G6" s="24"/>
    </row>
    <row r="7" spans="3:13">
      <c r="C7" s="11"/>
      <c r="D7" s="25"/>
      <c r="E7" s="25"/>
      <c r="F7" s="26"/>
      <c r="G7" s="27"/>
    </row>
    <row r="8" spans="3:13">
      <c r="C8" s="11"/>
      <c r="D8" s="25"/>
      <c r="E8" s="25"/>
      <c r="F8" s="26"/>
      <c r="G8" s="27"/>
    </row>
    <row r="9" spans="3:13">
      <c r="C9" s="11"/>
      <c r="D9" s="25"/>
      <c r="E9" s="25"/>
      <c r="F9" s="26"/>
      <c r="G9" s="27"/>
    </row>
    <row r="10" spans="3:13">
      <c r="C10" s="11"/>
      <c r="D10" s="25"/>
      <c r="E10" s="25"/>
      <c r="F10" s="26"/>
      <c r="G10" s="27"/>
    </row>
    <row r="11" spans="3:13">
      <c r="C11" s="11"/>
      <c r="D11" s="25"/>
      <c r="E11" s="25"/>
      <c r="F11" s="26"/>
      <c r="G11" s="27"/>
    </row>
    <row r="12" spans="3:13">
      <c r="C12" s="11"/>
      <c r="D12" s="25"/>
      <c r="E12" s="25"/>
      <c r="F12" s="26"/>
      <c r="G12" s="27"/>
    </row>
    <row r="13" spans="3:13">
      <c r="C13" s="11"/>
      <c r="D13" s="25"/>
      <c r="E13" s="25"/>
      <c r="F13" s="26"/>
      <c r="G13" s="27"/>
    </row>
    <row r="14" spans="3:13">
      <c r="C14" s="11"/>
      <c r="D14" s="25"/>
      <c r="E14" s="25"/>
      <c r="F14" s="26"/>
      <c r="G14" s="27"/>
    </row>
    <row r="15" spans="3:13">
      <c r="C15" s="11"/>
      <c r="D15" s="11"/>
      <c r="E15" s="11"/>
      <c r="F15" s="11"/>
      <c r="G15" s="11"/>
      <c r="H15" s="11"/>
    </row>
    <row r="16" spans="3:13">
      <c r="C16" s="11"/>
      <c r="D16" s="11"/>
      <c r="E16" s="11"/>
      <c r="F16" s="11"/>
      <c r="G16" s="11"/>
      <c r="H16" s="11"/>
    </row>
    <row r="17" spans="2:10">
      <c r="C17" s="23"/>
      <c r="D17" s="23"/>
      <c r="E17" s="23"/>
      <c r="F17" s="23"/>
      <c r="G17" s="24"/>
    </row>
    <row r="18" spans="2:10">
      <c r="C18" s="28"/>
      <c r="D18" s="28"/>
      <c r="F18" s="26"/>
      <c r="G18" s="27"/>
    </row>
    <row r="19" spans="2:10">
      <c r="C19" s="28"/>
      <c r="D19" s="28"/>
      <c r="E19" s="28"/>
      <c r="F19" s="26"/>
      <c r="G19" s="27"/>
      <c r="I19" s="19"/>
      <c r="J19" s="19"/>
    </row>
    <row r="20" spans="2:10">
      <c r="C20" s="28"/>
      <c r="D20" s="28"/>
      <c r="E20" s="28"/>
      <c r="F20" s="26"/>
      <c r="G20" s="27"/>
      <c r="I20" s="20"/>
      <c r="J20" s="29"/>
    </row>
    <row r="21" spans="2:10">
      <c r="C21" s="28"/>
      <c r="D21" s="28"/>
      <c r="E21" s="28"/>
      <c r="F21" s="26"/>
      <c r="G21" s="27"/>
      <c r="I21" s="20"/>
      <c r="J21" s="29"/>
    </row>
    <row r="22" spans="2:10">
      <c r="C22" s="28"/>
      <c r="D22" s="28"/>
      <c r="E22" s="28"/>
      <c r="F22" s="26"/>
      <c r="G22" s="27"/>
      <c r="I22" s="20"/>
      <c r="J22" s="29"/>
    </row>
    <row r="23" spans="2:10">
      <c r="C23" s="28"/>
      <c r="D23" s="28"/>
      <c r="E23" s="28"/>
      <c r="F23" s="26"/>
      <c r="G23" s="27"/>
      <c r="I23" s="20"/>
      <c r="J23" s="29"/>
    </row>
    <row r="24" spans="2:10">
      <c r="C24" s="28"/>
      <c r="D24" s="28"/>
      <c r="E24" s="28"/>
      <c r="F24" s="26"/>
      <c r="G24" s="27"/>
      <c r="I24" s="20"/>
      <c r="J24" s="29"/>
    </row>
    <row r="25" spans="2:10">
      <c r="C25" s="28"/>
      <c r="D25" s="28"/>
      <c r="E25" s="28"/>
      <c r="F25" s="26"/>
      <c r="G25" s="27"/>
    </row>
    <row r="29" spans="2:10">
      <c r="B29" s="19"/>
      <c r="E29" s="19"/>
      <c r="F29" s="21"/>
      <c r="G29" s="21"/>
      <c r="H29" s="21"/>
      <c r="I29" s="21"/>
    </row>
    <row r="30" spans="2:10">
      <c r="B30" s="11"/>
      <c r="E30" s="30"/>
      <c r="F30" s="31"/>
      <c r="G30" s="11"/>
      <c r="H30" s="11"/>
      <c r="I30" s="19"/>
    </row>
    <row r="31" spans="2:10">
      <c r="B31" s="11"/>
      <c r="E31" s="30"/>
      <c r="F31" s="31"/>
      <c r="G31" s="11"/>
      <c r="H31" s="11"/>
      <c r="I31" s="19"/>
    </row>
    <row r="32" spans="2:10">
      <c r="B32" s="11"/>
      <c r="E32" s="30"/>
      <c r="F32" s="31"/>
      <c r="G32" s="11"/>
      <c r="H32" s="11"/>
      <c r="I32" s="19"/>
    </row>
    <row r="33" spans="2:13">
      <c r="B33" s="11"/>
      <c r="E33" s="30"/>
      <c r="F33" s="31"/>
      <c r="G33" s="11"/>
      <c r="H33" s="11"/>
      <c r="I33" s="19"/>
    </row>
    <row r="34" spans="2:13">
      <c r="B34" s="11"/>
      <c r="E34" s="30"/>
      <c r="F34" s="31"/>
      <c r="G34" s="11"/>
      <c r="H34" s="11"/>
      <c r="I34" s="19"/>
    </row>
    <row r="39" spans="2:13">
      <c r="M39" s="28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2013-02-13T22:20:57Z</dcterms:modified>
</cp:coreProperties>
</file>