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2" i="1" l="1"/>
  <c r="N24" i="1"/>
  <c r="N28" i="1"/>
  <c r="N29" i="1"/>
  <c r="L42" i="1"/>
  <c r="M43" i="1"/>
  <c r="M44" i="1"/>
  <c r="M45" i="1"/>
  <c r="N23" i="1"/>
  <c r="D37" i="1" s="1"/>
  <c r="N27" i="1"/>
  <c r="L43" i="1"/>
  <c r="N25" i="1"/>
  <c r="N26" i="1"/>
  <c r="N30" i="1"/>
  <c r="L44" i="1"/>
  <c r="L45" i="1"/>
  <c r="L46" i="1"/>
  <c r="N31" i="1"/>
  <c r="D30" i="1" s="1"/>
  <c r="D25" i="1"/>
  <c r="M31" i="1"/>
  <c r="I50" i="2"/>
  <c r="I49" i="2"/>
  <c r="I48" i="2"/>
  <c r="I43" i="2"/>
  <c r="I44" i="2"/>
  <c r="I45" i="2" s="1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  <c r="M46" i="1" l="1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(L23:L30,"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",N23:N30)</t>
        </r>
      </text>
    </comment>
    <comment ref="D3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(L23:L30,"</t>
        </r>
        <r>
          <rPr>
            <b/>
            <sz val="11"/>
            <color indexed="12"/>
            <rFont val="ＭＳ Ｐゴシック"/>
            <family val="3"/>
            <charset val="128"/>
          </rPr>
          <t>&lt;50000</t>
        </r>
        <r>
          <rPr>
            <b/>
            <sz val="11"/>
            <color indexed="81"/>
            <rFont val="ＭＳ Ｐゴシック"/>
            <family val="3"/>
            <charset val="128"/>
          </rPr>
          <t>",N23:N30)</t>
        </r>
        <r>
          <rPr>
            <b/>
            <sz val="11"/>
            <color indexed="12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N31</t>
        </r>
      </text>
    </comment>
    <comment ref="D3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(J22:N30,N22,F37:F38)</t>
        </r>
      </text>
    </comment>
    <comment ref="L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$N$23:$N$30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M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$K$23:$K$30</t>
        </r>
        <r>
          <rPr>
            <b/>
            <sz val="11"/>
            <color indexed="81"/>
            <rFont val="ＭＳ Ｐゴシック"/>
            <family val="3"/>
            <charset val="128"/>
          </rPr>
          <t>,$K42,</t>
        </r>
        <r>
          <rPr>
            <b/>
            <sz val="11"/>
            <color indexed="12"/>
            <rFont val="ＭＳ Ｐゴシック"/>
            <family val="3"/>
            <charset val="128"/>
          </rPr>
          <t>$M$23:$M$30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<sst xmlns="http://schemas.openxmlformats.org/spreadsheetml/2006/main" count="186" uniqueCount="116">
  <si>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</si>
  <si>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</si>
  <si>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</si>
  <si>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</si>
  <si>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</si>
  <si>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</si>
  <si>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</si>
  <si>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</si>
  <si>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</si>
  <si>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</si>
  <si>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</si>
  <si>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</si>
  <si>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</si>
  <si>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</si>
  <si>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</si>
  <si>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</si>
  <si>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</si>
  <si>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</si>
  <si>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</si>
  <si>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</si>
  <si>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</si>
  <si>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</si>
  <si>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</si>
  <si>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</si>
  <si>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</si>
  <si>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</si>
  <si>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</si>
  <si>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</si>
  <si>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</si>
  <si>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</si>
  <si>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</si>
  <si>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</si>
  <si>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</si>
  <si>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</si>
  <si>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</si>
  <si>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</si>
  <si>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</si>
  <si>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</si>
  <si>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</si>
  <si>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</si>
  <si>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</si>
  <si>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</si>
  <si>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</si>
  <si>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</si>
  <si>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</si>
  <si>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</si>
  <si>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</si>
  <si>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</si>
  <si>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</si>
  <si>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</si>
  <si>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2"/>
  </si>
  <si>
    <t>（問題１）</t>
    <rPh sb="1" eb="3">
      <t>モンダイ</t>
    </rPh>
    <phoneticPr fontId="2"/>
  </si>
  <si>
    <t>（問題２）</t>
    <rPh sb="1" eb="3">
      <t>モンダイ</t>
    </rPh>
    <phoneticPr fontId="2"/>
  </si>
  <si>
    <t>答</t>
    <rPh sb="0" eb="1">
      <t>コタエ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</si>
  <si>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</si>
  <si>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</si>
  <si>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</si>
  <si>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</si>
  <si>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</si>
  <si>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</si>
  <si>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</si>
  <si>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</si>
  <si>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</si>
  <si>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</si>
  <si>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</si>
  <si>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</si>
  <si>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</si>
  <si>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</si>
  <si>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</si>
  <si>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</si>
  <si>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</si>
  <si>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</si>
  <si>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</si>
  <si>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</si>
  <si>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</si>
  <si>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</si>
  <si>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</si>
  <si>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</si>
  <si>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</si>
  <si>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</si>
  <si>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</si>
  <si>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</si>
  <si>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</si>
  <si>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</si>
  <si>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</si>
  <si>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</si>
  <si>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</si>
  <si>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</si>
  <si>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</si>
  <si>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</si>
  <si>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販売数</t>
    <rPh sb="0" eb="2">
      <t>ハンバイ</t>
    </rPh>
    <rPh sb="2" eb="3">
      <t>ダイスウ</t>
    </rPh>
    <phoneticPr fontId="2"/>
  </si>
  <si>
    <t>10-1</t>
    <phoneticPr fontId="2"/>
  </si>
  <si>
    <t>B社</t>
    <rPh sb="1" eb="2">
      <t>シャ</t>
    </rPh>
    <phoneticPr fontId="2"/>
  </si>
  <si>
    <t>10-2</t>
  </si>
  <si>
    <t>A社</t>
    <phoneticPr fontId="2"/>
  </si>
  <si>
    <t>10-3</t>
  </si>
  <si>
    <t>C社</t>
    <phoneticPr fontId="2"/>
  </si>
  <si>
    <t>10-4</t>
  </si>
  <si>
    <t>10-5</t>
  </si>
  <si>
    <t>B社</t>
    <phoneticPr fontId="2"/>
  </si>
  <si>
    <t>10-6</t>
  </si>
  <si>
    <t>10-7</t>
  </si>
  <si>
    <t>10-8</t>
  </si>
  <si>
    <t>メーカー</t>
    <phoneticPr fontId="2"/>
  </si>
  <si>
    <t>売上高</t>
    <rPh sb="0" eb="2">
      <t>ウリアゲ</t>
    </rPh>
    <rPh sb="2" eb="3">
      <t>ダカ</t>
    </rPh>
    <phoneticPr fontId="2"/>
  </si>
  <si>
    <t>合　計</t>
    <rPh sb="0" eb="1">
      <t>ゴウ</t>
    </rPh>
    <rPh sb="2" eb="3">
      <t>ケイ</t>
    </rPh>
    <phoneticPr fontId="2"/>
  </si>
  <si>
    <t>&gt;=50000</t>
    <phoneticPr fontId="2"/>
  </si>
  <si>
    <t>Ｅ社</t>
    <phoneticPr fontId="2"/>
  </si>
  <si>
    <r>
      <t>各社の</t>
    </r>
    <r>
      <rPr>
        <b/>
        <sz val="11"/>
        <rFont val="ＭＳ Ｐゴシック"/>
        <family val="3"/>
        <charset val="128"/>
      </rPr>
      <t>売上高</t>
    </r>
    <r>
      <rPr>
        <sz val="11"/>
        <rFont val="ＭＳ Ｐゴシック"/>
        <family val="3"/>
        <charset val="128"/>
      </rPr>
      <t>と</t>
    </r>
    <r>
      <rPr>
        <b/>
        <sz val="11"/>
        <rFont val="ＭＳ Ｐゴシック"/>
        <family val="3"/>
        <charset val="128"/>
      </rPr>
      <t>販売数</t>
    </r>
    <r>
      <rPr>
        <sz val="11"/>
        <rFont val="ＭＳ Ｐゴシック"/>
        <family val="3"/>
        <charset val="128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2"/>
  </si>
  <si>
    <r>
      <t>単価５万円以上の</t>
    </r>
    <r>
      <rPr>
        <b/>
        <sz val="11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2"/>
  </si>
  <si>
    <r>
      <t>単価５万以上の</t>
    </r>
    <r>
      <rPr>
        <b/>
        <sz val="11"/>
        <rFont val="ＭＳ Ｐゴシック"/>
        <family val="3"/>
        <charset val="128"/>
      </rPr>
      <t>売上高の合計</t>
    </r>
    <r>
      <rPr>
        <sz val="1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2"/>
  </si>
  <si>
    <t>売上高</t>
    <rPh sb="0" eb="2">
      <t>ウリアゲ</t>
    </rPh>
    <rPh sb="2" eb="3">
      <t>タカ</t>
    </rPh>
    <phoneticPr fontId="2"/>
  </si>
  <si>
    <t>販売数</t>
    <rPh sb="0" eb="2">
      <t>ハンバイ</t>
    </rPh>
    <rPh sb="2" eb="3">
      <t>スウ</t>
    </rPh>
    <phoneticPr fontId="2"/>
  </si>
  <si>
    <t>右のように設定してみましょう</t>
    <rPh sb="0" eb="1">
      <t>ミギ</t>
    </rPh>
    <rPh sb="5" eb="7">
      <t>セッテイ</t>
    </rPh>
    <phoneticPr fontId="2"/>
  </si>
  <si>
    <r>
      <t>単価５万円未満の</t>
    </r>
    <r>
      <rPr>
        <b/>
        <sz val="11"/>
        <rFont val="ＭＳ Ｐゴシック"/>
        <family val="3"/>
        <charset val="128"/>
      </rPr>
      <t>売上高の比率</t>
    </r>
    <r>
      <rPr>
        <sz val="1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</si>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</sst>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円&quot;"/>
    <numFmt numFmtId="177" formatCode="#,###&quot;個&quot;"/>
    <numFmt numFmtId="178" formatCode="yyyy&quot;年&quot;m&quot;月&quot;;@"/>
    <numFmt numFmtId="179" formatCode="0.0"/>
    <numFmt numFmtId="180" formatCode="0.0%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6" fontId="8" fillId="0" borderId="0" xfId="2" applyNumberFormat="1" applyFont="1" applyBorder="1">
      <alignment vertical="center"/>
    </xf>
    <xf numFmtId="177" fontId="8" fillId="0" borderId="0" xfId="2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38" fontId="1" fillId="0" borderId="0" xfId="2" applyFont="1" applyFill="1" applyBorder="1" applyAlignment="1"/>
    <xf numFmtId="0" fontId="0" fillId="0" borderId="0" xfId="0" applyFill="1" applyBorder="1">
      <alignment vertical="center"/>
    </xf>
    <xf numFmtId="0" fontId="8" fillId="0" borderId="0" xfId="0" applyFont="1" applyFill="1" applyBorder="1">
      <alignment vertical="center"/>
    </xf>
    <xf numFmtId="14" fontId="9" fillId="0" borderId="0" xfId="0" applyNumberFormat="1" applyFont="1" applyFill="1" applyBorder="1">
      <alignment vertical="center"/>
    </xf>
    <xf numFmtId="0" fontId="8" fillId="0" borderId="0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center"/>
    </xf>
    <xf numFmtId="0" fontId="8" fillId="0" borderId="4" xfId="2" applyNumberFormat="1" applyFont="1" applyBorder="1" applyAlignment="1"/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>
      <alignment vertical="center"/>
    </xf>
    <xf numFmtId="0" fontId="8" fillId="0" borderId="6" xfId="0" applyFont="1" applyBorder="1" applyAlignment="1">
      <alignment horizontal="center"/>
    </xf>
    <xf numFmtId="0" fontId="8" fillId="0" borderId="7" xfId="2" applyNumberFormat="1" applyFont="1" applyBorder="1" applyAlignment="1"/>
    <xf numFmtId="178" fontId="8" fillId="0" borderId="8" xfId="0" applyNumberFormat="1" applyFont="1" applyBorder="1">
      <alignment vertical="center"/>
    </xf>
    <xf numFmtId="178" fontId="8" fillId="0" borderId="9" xfId="0" applyNumberFormat="1" applyFont="1" applyBorder="1">
      <alignment vertical="center"/>
    </xf>
    <xf numFmtId="178" fontId="8" fillId="0" borderId="10" xfId="0" applyNumberFormat="1" applyFont="1" applyBorder="1">
      <alignment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8" fillId="0" borderId="12" xfId="0" applyFont="1" applyBorder="1">
      <alignment vertical="center"/>
    </xf>
    <xf numFmtId="0" fontId="8" fillId="0" borderId="13" xfId="2" applyNumberFormat="1" applyFont="1" applyBorder="1" applyAlignment="1"/>
    <xf numFmtId="38" fontId="0" fillId="0" borderId="0" xfId="2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9" fontId="1" fillId="3" borderId="14" xfId="0" applyNumberFormat="1" applyFont="1" applyFill="1" applyBorder="1" applyAlignment="1"/>
    <xf numFmtId="179" fontId="1" fillId="0" borderId="14" xfId="0" applyNumberFormat="1" applyFont="1" applyFill="1" applyBorder="1" applyAlignment="1"/>
    <xf numFmtId="38" fontId="1" fillId="0" borderId="14" xfId="2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2" applyFont="1" applyFill="1" applyBorder="1" applyAlignment="1"/>
    <xf numFmtId="0" fontId="16" fillId="0" borderId="0" xfId="0" applyNumberFormat="1" applyFont="1" applyFill="1" applyBorder="1" applyAlignment="1">
      <alignment horizontal="right"/>
    </xf>
    <xf numFmtId="38" fontId="8" fillId="0" borderId="0" xfId="2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8" fillId="0" borderId="0" xfId="0" applyNumberFormat="1" applyFont="1" applyFill="1" applyBorder="1" applyAlignment="1">
      <alignment horizontal="right"/>
    </xf>
    <xf numFmtId="38" fontId="8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horizontal="center" vertical="center"/>
    </xf>
    <xf numFmtId="56" fontId="0" fillId="0" borderId="14" xfId="0" quotePrefix="1" applyNumberFormat="1" applyFill="1" applyBorder="1" applyAlignment="1">
      <alignment horizontal="center"/>
    </xf>
    <xf numFmtId="56" fontId="0" fillId="0" borderId="0" xfId="0" quotePrefix="1" applyNumberFormat="1" applyFill="1" applyBorder="1" applyAlignment="1">
      <alignment horizontal="center"/>
    </xf>
    <xf numFmtId="0" fontId="1" fillId="0" borderId="14" xfId="2" applyNumberFormat="1" applyFont="1" applyFill="1" applyBorder="1" applyAlignment="1"/>
    <xf numFmtId="0" fontId="4" fillId="0" borderId="0" xfId="0" applyFont="1" applyAlignment="1">
      <alignment horizontal="center" vertical="center"/>
    </xf>
    <xf numFmtId="0" fontId="0" fillId="5" borderId="14" xfId="0" applyFill="1" applyBorder="1">
      <alignment vertical="center"/>
    </xf>
    <xf numFmtId="0" fontId="1" fillId="4" borderId="14" xfId="0" applyNumberFormat="1" applyFont="1" applyFill="1" applyBorder="1" applyAlignment="1">
      <alignment horizontal="center"/>
    </xf>
    <xf numFmtId="38" fontId="0" fillId="5" borderId="14" xfId="2" applyFont="1" applyFill="1" applyBorder="1">
      <alignment vertical="center"/>
    </xf>
    <xf numFmtId="38" fontId="4" fillId="0" borderId="14" xfId="2" applyFont="1" applyFill="1" applyBorder="1" applyAlignment="1">
      <alignment horizontal="center"/>
    </xf>
    <xf numFmtId="180" fontId="0" fillId="0" borderId="0" xfId="1" applyNumberFormat="1" applyFont="1">
      <alignment vertical="center"/>
    </xf>
    <xf numFmtId="0" fontId="19" fillId="6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38" fontId="1" fillId="0" borderId="0" xfId="2" applyFont="1">
      <alignment vertical="center"/>
    </xf>
    <xf numFmtId="0" fontId="15" fillId="0" borderId="0" xfId="0" applyFont="1" applyAlignment="1">
      <alignment horizontal="center" vertical="center"/>
    </xf>
    <xf numFmtId="38" fontId="0" fillId="5" borderId="14" xfId="0" applyNumberForma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20" fillId="7" borderId="0" xfId="0" applyFont="1" applyFill="1" applyAlignment="1">
      <alignment horizontal="center" vertical="center"/>
    </xf>
    <xf numFmtId="0" fontId="21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3</xdr:row>
      <xdr:rowOff>66675</xdr:rowOff>
    </xdr:from>
    <xdr:to>
      <xdr:col>10</xdr:col>
      <xdr:colOff>180975</xdr:colOff>
      <xdr:row>8</xdr:row>
      <xdr:rowOff>104775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114675" y="581025"/>
          <a:ext cx="2314575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800225"/>
          <a:ext cx="6381750" cy="6572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5</xdr:col>
      <xdr:colOff>38100</xdr:colOff>
      <xdr:row>20</xdr:row>
      <xdr:rowOff>123825</xdr:rowOff>
    </xdr:from>
    <xdr:to>
      <xdr:col>8</xdr:col>
      <xdr:colOff>76200</xdr:colOff>
      <xdr:row>25</xdr:row>
      <xdr:rowOff>47625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3609975"/>
          <a:ext cx="169545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485775</xdr:colOff>
      <xdr:row>31</xdr:row>
      <xdr:rowOff>95250</xdr:rowOff>
    </xdr:from>
    <xdr:to>
      <xdr:col>18</xdr:col>
      <xdr:colOff>533400</xdr:colOff>
      <xdr:row>36</xdr:row>
      <xdr:rowOff>95250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5657850"/>
          <a:ext cx="5495925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285750</xdr:colOff>
      <xdr:row>49</xdr:row>
      <xdr:rowOff>47625</xdr:rowOff>
    </xdr:from>
    <xdr:to>
      <xdr:col>11</xdr:col>
      <xdr:colOff>276225</xdr:colOff>
      <xdr:row>54</xdr:row>
      <xdr:rowOff>57150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8696325"/>
          <a:ext cx="22860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314325</xdr:colOff>
      <xdr:row>40</xdr:row>
      <xdr:rowOff>142875</xdr:rowOff>
    </xdr:from>
    <xdr:to>
      <xdr:col>16</xdr:col>
      <xdr:colOff>638175</xdr:colOff>
      <xdr:row>46</xdr:row>
      <xdr:rowOff>9525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7248525"/>
          <a:ext cx="231457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3.5" customHeight="1">
      <c r="A1" s="74" t="s">
        <v>115</v>
      </c>
      <c r="B1" s="74"/>
      <c r="C1" s="74"/>
      <c r="D1" s="74"/>
      <c r="E1" s="74"/>
      <c r="F1" s="74"/>
      <c r="G1" s="74"/>
    </row>
    <row r="9" spans="1:16" ht="13.5" customHeight="1"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6"/>
    </row>
    <row r="10" spans="1:16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3.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3.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3.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3.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3.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3.5" customHeight="1" thickBot="1">
      <c r="A17" s="2"/>
      <c r="B17" s="13">
        <v>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3.5" customHeight="1" thickTop="1">
      <c r="B18" s="56"/>
    </row>
    <row r="19" spans="1:16" s="56" customFormat="1" ht="13.5" customHeight="1">
      <c r="A19" s="55"/>
      <c r="B19" t="s">
        <v>50</v>
      </c>
      <c r="C19" s="57"/>
      <c r="K19" s="57"/>
    </row>
    <row r="20" spans="1:16" ht="18" customHeight="1"/>
    <row r="21" spans="1:16" ht="14.25" customHeight="1">
      <c r="B21" s="61" t="s">
        <v>51</v>
      </c>
      <c r="C21" t="s">
        <v>110</v>
      </c>
    </row>
    <row r="22" spans="1:16" ht="13.5" customHeight="1">
      <c r="J22" s="63" t="s">
        <v>88</v>
      </c>
      <c r="K22" s="63" t="s">
        <v>103</v>
      </c>
      <c r="L22" s="63" t="s">
        <v>89</v>
      </c>
      <c r="M22" s="63" t="s">
        <v>90</v>
      </c>
      <c r="N22" s="63" t="s">
        <v>104</v>
      </c>
    </row>
    <row r="23" spans="1:16" ht="27.75" customHeight="1">
      <c r="J23" s="58" t="s">
        <v>91</v>
      </c>
      <c r="K23" s="39" t="s">
        <v>92</v>
      </c>
      <c r="L23" s="44">
        <v>67000</v>
      </c>
      <c r="M23" s="60">
        <v>34</v>
      </c>
      <c r="N23" s="44">
        <f>L23*M23</f>
        <v>2278000</v>
      </c>
    </row>
    <row r="24" spans="1:16" ht="13.5" customHeight="1">
      <c r="D24" s="64"/>
      <c r="J24" s="58" t="s">
        <v>93</v>
      </c>
      <c r="K24" s="39" t="s">
        <v>94</v>
      </c>
      <c r="L24" s="44">
        <v>45000</v>
      </c>
      <c r="M24" s="60">
        <v>23</v>
      </c>
      <c r="N24" s="44">
        <f t="shared" ref="N24:N30" si="0">L24*M24</f>
        <v>1035000</v>
      </c>
    </row>
    <row r="25" spans="1:16" ht="13.5" customHeight="1">
      <c r="C25" s="37" t="s">
        <v>53</v>
      </c>
      <c r="D25" s="36">
        <f>SUMIF(L23:L30,"&gt;=50000",N23:N30)</f>
        <v>4163000</v>
      </c>
      <c r="J25" s="58" t="s">
        <v>95</v>
      </c>
      <c r="K25" s="39" t="s">
        <v>96</v>
      </c>
      <c r="L25" s="44">
        <v>39000</v>
      </c>
      <c r="M25" s="60">
        <v>18</v>
      </c>
      <c r="N25" s="44">
        <f t="shared" si="0"/>
        <v>702000</v>
      </c>
    </row>
    <row r="26" spans="1:16" ht="13.5" customHeight="1">
      <c r="J26" s="58" t="s">
        <v>97</v>
      </c>
      <c r="K26" s="39" t="s">
        <v>96</v>
      </c>
      <c r="L26" s="44">
        <v>50000</v>
      </c>
      <c r="M26" s="60">
        <v>29</v>
      </c>
      <c r="N26" s="44">
        <f t="shared" si="0"/>
        <v>1450000</v>
      </c>
    </row>
    <row r="27" spans="1:16" ht="13.5" customHeight="1">
      <c r="B27" s="61" t="s">
        <v>52</v>
      </c>
      <c r="C27" t="s">
        <v>114</v>
      </c>
      <c r="J27" s="58" t="s">
        <v>98</v>
      </c>
      <c r="K27" s="39" t="s">
        <v>99</v>
      </c>
      <c r="L27" s="44">
        <v>7800</v>
      </c>
      <c r="M27" s="60">
        <v>57</v>
      </c>
      <c r="N27" s="44">
        <f t="shared" si="0"/>
        <v>444600</v>
      </c>
    </row>
    <row r="28" spans="1:16" ht="13.5" customHeight="1">
      <c r="J28" s="58" t="s">
        <v>100</v>
      </c>
      <c r="K28" s="39" t="s">
        <v>94</v>
      </c>
      <c r="L28" s="44">
        <v>49000</v>
      </c>
      <c r="M28" s="60">
        <v>11</v>
      </c>
      <c r="N28" s="44">
        <f t="shared" si="0"/>
        <v>539000</v>
      </c>
    </row>
    <row r="29" spans="1:16" ht="13.5" customHeight="1">
      <c r="D29" s="64"/>
      <c r="J29" s="58" t="s">
        <v>101</v>
      </c>
      <c r="K29" s="39" t="s">
        <v>94</v>
      </c>
      <c r="L29" s="44">
        <v>87000</v>
      </c>
      <c r="M29" s="60">
        <v>5</v>
      </c>
      <c r="N29" s="44">
        <f t="shared" si="0"/>
        <v>435000</v>
      </c>
    </row>
    <row r="30" spans="1:16" ht="13.5" customHeight="1">
      <c r="C30" s="37" t="s">
        <v>53</v>
      </c>
      <c r="D30" s="66">
        <f>SUMIF(L23:L30,"&lt;50000",N23:N30)/N31</f>
        <v>0.47120392246525927</v>
      </c>
      <c r="J30" s="58" t="s">
        <v>102</v>
      </c>
      <c r="K30" s="39" t="s">
        <v>96</v>
      </c>
      <c r="L30" s="44">
        <v>23000</v>
      </c>
      <c r="M30" s="60">
        <v>43</v>
      </c>
      <c r="N30" s="44">
        <f t="shared" si="0"/>
        <v>989000</v>
      </c>
    </row>
    <row r="31" spans="1:16" ht="13.5" customHeight="1">
      <c r="J31" s="59"/>
      <c r="K31" s="52"/>
      <c r="L31" s="65" t="s">
        <v>105</v>
      </c>
      <c r="M31" s="44">
        <f>SUM(M23:M30)</f>
        <v>220</v>
      </c>
      <c r="N31" s="44">
        <f>SUM(N23:N30)</f>
        <v>7872600</v>
      </c>
    </row>
    <row r="34" spans="2:13" ht="13.5" customHeight="1">
      <c r="B34" s="61" t="s">
        <v>54</v>
      </c>
      <c r="C34" t="s">
        <v>109</v>
      </c>
    </row>
    <row r="36" spans="2:13" ht="13.5" customHeight="1">
      <c r="D36" s="64"/>
    </row>
    <row r="37" spans="2:13" ht="13.5" customHeight="1">
      <c r="C37" s="37" t="s">
        <v>53</v>
      </c>
      <c r="D37" s="69">
        <f>DAVERAGE(J22:N30,N22,F37:F38)</f>
        <v>1387666.6666666667</v>
      </c>
      <c r="F37" s="67" t="s">
        <v>89</v>
      </c>
    </row>
    <row r="38" spans="2:13" ht="13.5" customHeight="1">
      <c r="F38" s="68" t="s">
        <v>106</v>
      </c>
    </row>
    <row r="40" spans="2:13" ht="13.5" customHeight="1">
      <c r="B40" s="61" t="s">
        <v>55</v>
      </c>
      <c r="C40" t="s">
        <v>108</v>
      </c>
    </row>
    <row r="41" spans="2:13" ht="13.5" customHeight="1">
      <c r="J41" s="70" t="s">
        <v>53</v>
      </c>
      <c r="K41" s="54"/>
      <c r="L41" s="53" t="s">
        <v>111</v>
      </c>
      <c r="M41" s="53" t="s">
        <v>112</v>
      </c>
    </row>
    <row r="42" spans="2:13" ht="13.5" customHeight="1">
      <c r="C42" s="73" t="s">
        <v>113</v>
      </c>
      <c r="D42" s="73"/>
      <c r="E42" s="73"/>
      <c r="F42" s="73"/>
      <c r="K42" s="39" t="s">
        <v>94</v>
      </c>
      <c r="L42" s="64">
        <f>SUMIF($K$23:$K$30,$K42,$N$23:$N$30)</f>
        <v>2009000</v>
      </c>
      <c r="M42" s="64">
        <f>SUMIF($K$23:$K$30,$K42,$M$23:$M$30)</f>
        <v>39</v>
      </c>
    </row>
    <row r="43" spans="2:13" ht="13.5" customHeight="1">
      <c r="K43" s="39" t="s">
        <v>92</v>
      </c>
      <c r="L43" s="64">
        <f>SUMIF($K$23:$K$30,$K43,$N$23:$N$30)</f>
        <v>2722600</v>
      </c>
      <c r="M43" s="64">
        <f>SUMIF($K$23:$K$30,$K43,$M$23:$M$30)</f>
        <v>91</v>
      </c>
    </row>
    <row r="44" spans="2:13" ht="13.5" customHeight="1">
      <c r="C44" s="54"/>
      <c r="D44" s="53" t="s">
        <v>111</v>
      </c>
      <c r="E44" s="53" t="s">
        <v>112</v>
      </c>
      <c r="K44" s="39" t="s">
        <v>96</v>
      </c>
      <c r="L44" s="64">
        <f>SUMIF($K$23:$K$30,$K44,$N$23:$N$30)</f>
        <v>3141000</v>
      </c>
      <c r="M44" s="64">
        <f>SUMIF($K$23:$K$30,$K44,$M$23:$M$30)</f>
        <v>90</v>
      </c>
    </row>
    <row r="45" spans="2:13" ht="13.5" customHeight="1">
      <c r="C45" s="39" t="s">
        <v>94</v>
      </c>
      <c r="D45" s="64"/>
      <c r="E45" s="64"/>
      <c r="K45" s="39" t="s">
        <v>107</v>
      </c>
      <c r="L45" s="64">
        <f>SUMIF($K$23:$K$30,$K45,$N$23:$N$30)</f>
        <v>0</v>
      </c>
      <c r="M45" s="64">
        <f>SUMIF($K$23:$K$30,$K45,$M$23:$M$30)</f>
        <v>0</v>
      </c>
    </row>
    <row r="46" spans="2:13" ht="13.5" customHeight="1">
      <c r="C46" s="39" t="s">
        <v>92</v>
      </c>
      <c r="D46" s="64"/>
      <c r="E46" s="62"/>
      <c r="K46" s="39" t="s">
        <v>105</v>
      </c>
      <c r="L46" s="71">
        <f>SUM(L42:L45)</f>
        <v>7872600</v>
      </c>
      <c r="M46" s="71">
        <f>SUM(M42:M45)</f>
        <v>220</v>
      </c>
    </row>
    <row r="47" spans="2:13" ht="13.5" customHeight="1">
      <c r="C47" s="39" t="s">
        <v>96</v>
      </c>
      <c r="D47" s="64"/>
      <c r="E47" s="62"/>
    </row>
    <row r="48" spans="2:13" ht="13.5" customHeight="1">
      <c r="C48" s="39" t="s">
        <v>107</v>
      </c>
      <c r="D48" s="64"/>
      <c r="E48" s="62"/>
    </row>
    <row r="49" spans="3:5" ht="13.5" customHeight="1">
      <c r="C49" s="39" t="s">
        <v>105</v>
      </c>
      <c r="D49" s="62"/>
      <c r="E49" s="62"/>
    </row>
    <row r="100" spans="3:3" ht="13.5" customHeight="1">
      <c r="C100" ph="1"/>
    </row>
    <row r="102" spans="3:3" ht="13.5" customHeight="1">
      <c r="C102" ph="1"/>
    </row>
    <row r="103" spans="3:3" ht="13.5" customHeight="1">
      <c r="C103" ph="1"/>
    </row>
    <row r="104" spans="3:3" ht="13.5" customHeight="1">
      <c r="C104" ph="1"/>
    </row>
  </sheetData>
  <mergeCells count="2">
    <mergeCell ref="C42:F4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5"/>
      <c r="C2" s="15"/>
      <c r="D2" s="15"/>
      <c r="E2" s="15"/>
      <c r="F2" s="15"/>
      <c r="G2" s="15"/>
      <c r="H2" s="15"/>
      <c r="I2" s="15"/>
    </row>
    <row r="3" spans="2:13" ht="14.25" thickBot="1">
      <c r="B3" s="15"/>
      <c r="C3" s="15"/>
      <c r="D3" s="15"/>
      <c r="E3" s="15"/>
      <c r="F3" s="15"/>
      <c r="G3" s="15"/>
      <c r="H3" s="15"/>
      <c r="I3" s="15"/>
    </row>
    <row r="4" spans="2:13" ht="14.25" thickBot="1">
      <c r="B4" s="15"/>
      <c r="C4" s="30" t="s">
        <v>0</v>
      </c>
      <c r="D4" s="31" t="s">
        <v>1</v>
      </c>
      <c r="E4" s="31" t="s">
        <v>2</v>
      </c>
      <c r="F4" s="31" t="s">
        <v>3</v>
      </c>
      <c r="G4" s="32" t="s">
        <v>4</v>
      </c>
      <c r="I4" s="15"/>
    </row>
    <row r="5" spans="2:13">
      <c r="B5" s="15"/>
      <c r="C5" s="33" t="s">
        <v>30</v>
      </c>
      <c r="D5" s="31" t="s">
        <v>5</v>
      </c>
      <c r="E5" s="34" t="s">
        <v>6</v>
      </c>
      <c r="F5" s="27">
        <v>20581</v>
      </c>
      <c r="G5" s="35">
        <v>120800</v>
      </c>
      <c r="I5" s="15"/>
      <c r="J5" s="12"/>
      <c r="K5" s="12"/>
      <c r="M5" s="12"/>
    </row>
    <row r="6" spans="2:13">
      <c r="B6" s="15"/>
      <c r="C6" s="19" t="s">
        <v>31</v>
      </c>
      <c r="D6" s="21" t="s">
        <v>7</v>
      </c>
      <c r="E6" s="20" t="s">
        <v>8</v>
      </c>
      <c r="F6" s="28">
        <v>28731</v>
      </c>
      <c r="G6" s="22">
        <v>56000</v>
      </c>
      <c r="I6" s="15"/>
    </row>
    <row r="7" spans="2:13">
      <c r="B7" s="15"/>
      <c r="C7" s="19" t="s">
        <v>32</v>
      </c>
      <c r="D7" s="21" t="s">
        <v>7</v>
      </c>
      <c r="E7" s="20" t="s">
        <v>10</v>
      </c>
      <c r="F7" s="28">
        <v>24643</v>
      </c>
      <c r="G7" s="22">
        <v>98500</v>
      </c>
      <c r="I7" s="15" t="s">
        <v>0</v>
      </c>
    </row>
    <row r="8" spans="2:13">
      <c r="B8" s="15"/>
      <c r="C8" s="19" t="s">
        <v>33</v>
      </c>
      <c r="D8" s="21" t="s">
        <v>7</v>
      </c>
      <c r="E8" s="20" t="s">
        <v>8</v>
      </c>
      <c r="F8" s="28">
        <v>21825</v>
      </c>
      <c r="G8" s="22">
        <v>209000</v>
      </c>
      <c r="I8" s="15" t="s">
        <v>28</v>
      </c>
    </row>
    <row r="9" spans="2:13">
      <c r="B9" s="15"/>
      <c r="C9" s="19" t="s">
        <v>34</v>
      </c>
      <c r="D9" s="21" t="s">
        <v>5</v>
      </c>
      <c r="E9" s="20" t="s">
        <v>10</v>
      </c>
      <c r="F9" s="28">
        <v>22968</v>
      </c>
      <c r="G9" s="22">
        <v>4800</v>
      </c>
      <c r="I9" s="15" t="s">
        <v>29</v>
      </c>
    </row>
    <row r="10" spans="2:13">
      <c r="B10" s="15"/>
      <c r="C10" s="19" t="s">
        <v>35</v>
      </c>
      <c r="D10" s="21" t="s">
        <v>5</v>
      </c>
      <c r="E10" s="20" t="s">
        <v>8</v>
      </c>
      <c r="F10" s="28">
        <v>25781</v>
      </c>
      <c r="G10" s="22">
        <v>590300</v>
      </c>
      <c r="I10" s="15" t="s">
        <v>9</v>
      </c>
    </row>
    <row r="11" spans="2:13">
      <c r="B11" s="15"/>
      <c r="C11" s="19" t="s">
        <v>36</v>
      </c>
      <c r="D11" s="21" t="s">
        <v>7</v>
      </c>
      <c r="E11" s="20" t="s">
        <v>6</v>
      </c>
      <c r="F11" s="28">
        <v>27735</v>
      </c>
      <c r="G11" s="22">
        <v>76900</v>
      </c>
      <c r="I11" s="15" t="s">
        <v>11</v>
      </c>
    </row>
    <row r="12" spans="2:13">
      <c r="B12" s="15"/>
      <c r="C12" s="19" t="s">
        <v>37</v>
      </c>
      <c r="D12" s="21" t="s">
        <v>5</v>
      </c>
      <c r="E12" s="20" t="s">
        <v>8</v>
      </c>
      <c r="F12" s="28">
        <v>25262</v>
      </c>
      <c r="G12" s="22">
        <v>13900</v>
      </c>
      <c r="I12" s="15" t="s">
        <v>12</v>
      </c>
    </row>
    <row r="13" spans="2:13">
      <c r="B13" s="15"/>
      <c r="C13" s="19" t="s">
        <v>38</v>
      </c>
      <c r="D13" s="21" t="s">
        <v>7</v>
      </c>
      <c r="E13" s="20" t="s">
        <v>10</v>
      </c>
      <c r="F13" s="28">
        <v>19787</v>
      </c>
      <c r="G13" s="22">
        <v>57800</v>
      </c>
      <c r="I13" s="15" t="s">
        <v>13</v>
      </c>
    </row>
    <row r="14" spans="2:13">
      <c r="B14" s="15"/>
      <c r="C14" s="19" t="s">
        <v>39</v>
      </c>
      <c r="D14" s="21" t="s">
        <v>7</v>
      </c>
      <c r="E14" s="20" t="s">
        <v>10</v>
      </c>
      <c r="F14" s="28">
        <v>17733</v>
      </c>
      <c r="G14" s="22">
        <v>100000</v>
      </c>
      <c r="I14" s="15" t="s">
        <v>14</v>
      </c>
    </row>
    <row r="15" spans="2:13">
      <c r="B15" s="15"/>
      <c r="C15" s="19" t="s">
        <v>40</v>
      </c>
      <c r="D15" s="21" t="s">
        <v>7</v>
      </c>
      <c r="E15" s="20" t="s">
        <v>6</v>
      </c>
      <c r="F15" s="28">
        <v>18362</v>
      </c>
      <c r="G15" s="22">
        <v>156800</v>
      </c>
      <c r="I15" s="15" t="s">
        <v>15</v>
      </c>
    </row>
    <row r="16" spans="2:13">
      <c r="B16" s="15"/>
      <c r="C16" s="19" t="s">
        <v>41</v>
      </c>
      <c r="D16" s="21" t="s">
        <v>5</v>
      </c>
      <c r="E16" s="20" t="s">
        <v>8</v>
      </c>
      <c r="F16" s="28">
        <v>27028</v>
      </c>
      <c r="G16" s="22">
        <v>83200</v>
      </c>
      <c r="I16" s="15" t="s">
        <v>16</v>
      </c>
    </row>
    <row r="17" spans="2:14">
      <c r="B17" s="15"/>
      <c r="C17" s="19" t="s">
        <v>42</v>
      </c>
      <c r="D17" s="21" t="s">
        <v>7</v>
      </c>
      <c r="E17" s="20" t="s">
        <v>8</v>
      </c>
      <c r="F17" s="28">
        <v>24904</v>
      </c>
      <c r="G17" s="22">
        <v>8700</v>
      </c>
      <c r="I17" s="15" t="s">
        <v>17</v>
      </c>
    </row>
    <row r="18" spans="2:14">
      <c r="B18" s="15"/>
      <c r="C18" s="19" t="s">
        <v>43</v>
      </c>
      <c r="D18" s="21" t="s">
        <v>7</v>
      </c>
      <c r="E18" s="20" t="s">
        <v>8</v>
      </c>
      <c r="F18" s="28">
        <v>21803</v>
      </c>
      <c r="G18" s="22">
        <v>91800</v>
      </c>
      <c r="I18" s="15" t="s">
        <v>18</v>
      </c>
    </row>
    <row r="19" spans="2:14">
      <c r="B19" s="15"/>
      <c r="C19" s="19" t="s">
        <v>44</v>
      </c>
      <c r="D19" s="21" t="s">
        <v>5</v>
      </c>
      <c r="E19" s="20" t="s">
        <v>6</v>
      </c>
      <c r="F19" s="28">
        <v>19400</v>
      </c>
      <c r="G19" s="22">
        <v>236700</v>
      </c>
      <c r="I19" s="15" t="s">
        <v>19</v>
      </c>
    </row>
    <row r="20" spans="2:14">
      <c r="B20" s="15"/>
      <c r="C20" s="19" t="s">
        <v>45</v>
      </c>
      <c r="D20" s="21" t="s">
        <v>7</v>
      </c>
      <c r="E20" s="20" t="s">
        <v>10</v>
      </c>
      <c r="F20" s="28">
        <v>24363</v>
      </c>
      <c r="G20" s="22">
        <v>371200</v>
      </c>
      <c r="I20" s="15" t="s">
        <v>20</v>
      </c>
    </row>
    <row r="21" spans="2:14">
      <c r="B21" s="15"/>
      <c r="C21" s="19" t="s">
        <v>46</v>
      </c>
      <c r="D21" s="21" t="s">
        <v>7</v>
      </c>
      <c r="E21" s="20" t="s">
        <v>8</v>
      </c>
      <c r="F21" s="28">
        <v>19467</v>
      </c>
      <c r="G21" s="22">
        <v>78000</v>
      </c>
      <c r="I21" s="15" t="s">
        <v>21</v>
      </c>
    </row>
    <row r="22" spans="2:14">
      <c r="B22" s="15"/>
      <c r="C22" s="19" t="s">
        <v>47</v>
      </c>
      <c r="D22" s="21" t="s">
        <v>7</v>
      </c>
      <c r="E22" s="20" t="s">
        <v>6</v>
      </c>
      <c r="F22" s="28">
        <v>29085</v>
      </c>
      <c r="G22" s="22">
        <v>9800</v>
      </c>
      <c r="I22" s="15" t="s">
        <v>22</v>
      </c>
    </row>
    <row r="23" spans="2:14">
      <c r="B23" s="15"/>
      <c r="C23" s="19" t="s">
        <v>48</v>
      </c>
      <c r="D23" s="21" t="s">
        <v>5</v>
      </c>
      <c r="E23" s="20" t="s">
        <v>8</v>
      </c>
      <c r="F23" s="28">
        <v>27767</v>
      </c>
      <c r="G23" s="22">
        <v>23800</v>
      </c>
      <c r="I23" s="15" t="s">
        <v>23</v>
      </c>
    </row>
    <row r="24" spans="2:14" ht="14.25" thickBot="1">
      <c r="B24" s="15"/>
      <c r="C24" s="23" t="s">
        <v>49</v>
      </c>
      <c r="D24" s="25" t="s">
        <v>7</v>
      </c>
      <c r="E24" s="24" t="s">
        <v>8</v>
      </c>
      <c r="F24" s="29">
        <v>29258</v>
      </c>
      <c r="G24" s="26">
        <v>89000</v>
      </c>
      <c r="I24" s="15" t="s">
        <v>24</v>
      </c>
    </row>
    <row r="25" spans="2:14">
      <c r="B25" s="15"/>
      <c r="C25" s="18"/>
      <c r="D25" s="18"/>
      <c r="E25" s="18"/>
      <c r="F25" s="16"/>
      <c r="G25" s="17"/>
      <c r="H25" s="15"/>
      <c r="I25" s="15" t="s">
        <v>25</v>
      </c>
    </row>
    <row r="26" spans="2:14">
      <c r="B26" s="15"/>
      <c r="C26" s="15"/>
      <c r="D26" s="15"/>
      <c r="E26" s="15"/>
      <c r="F26" s="15"/>
      <c r="G26" s="15"/>
      <c r="H26" s="15"/>
      <c r="I26" s="15" t="s">
        <v>26</v>
      </c>
    </row>
    <row r="27" spans="2:14">
      <c r="B27" s="15"/>
      <c r="C27" s="15"/>
      <c r="D27" s="15"/>
      <c r="E27" s="15"/>
      <c r="F27" s="15"/>
      <c r="G27" s="15"/>
      <c r="H27" s="15"/>
      <c r="I27" s="15" t="s">
        <v>27</v>
      </c>
    </row>
    <row r="30" spans="2:14">
      <c r="B30" s="12"/>
      <c r="C30" s="12" t="s">
        <v>56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2:14">
      <c r="B31" s="11"/>
      <c r="C31" s="38" t="s">
        <v>57</v>
      </c>
      <c r="D31" s="39" t="s">
        <v>1</v>
      </c>
      <c r="E31" s="39" t="s">
        <v>58</v>
      </c>
      <c r="F31" s="39" t="s">
        <v>59</v>
      </c>
      <c r="G31" s="39" t="s">
        <v>87</v>
      </c>
      <c r="H31" s="39" t="s">
        <v>63</v>
      </c>
      <c r="I31" s="39" t="s">
        <v>60</v>
      </c>
      <c r="J31" s="39" t="s">
        <v>61</v>
      </c>
      <c r="K31" s="38" t="s">
        <v>62</v>
      </c>
      <c r="M31" s="12"/>
      <c r="N31" s="12"/>
    </row>
    <row r="32" spans="2:14">
      <c r="B32" s="11"/>
      <c r="C32" s="40" t="e">
        <f t="shared" ref="C32:C40" si="0">RANK(K32,$K$91:$K$99,1)</f>
        <v>#N/A</v>
      </c>
      <c r="D32" s="39" t="s">
        <v>5</v>
      </c>
      <c r="E32" s="41"/>
      <c r="F32" s="39" t="s">
        <v>64</v>
      </c>
      <c r="G32" s="40">
        <v>78</v>
      </c>
      <c r="H32" s="44">
        <v>23700</v>
      </c>
      <c r="I32" s="40">
        <v>76</v>
      </c>
      <c r="J32" s="42"/>
      <c r="K32" s="43">
        <f t="shared" ref="K32:K40" si="1">AVERAGE(G32:I32)</f>
        <v>7951.333333333333</v>
      </c>
      <c r="M32" s="12"/>
      <c r="N32" s="12"/>
    </row>
    <row r="33" spans="2:14">
      <c r="B33" s="11"/>
      <c r="C33" s="40" t="e">
        <f t="shared" si="0"/>
        <v>#N/A</v>
      </c>
      <c r="D33" s="39" t="s">
        <v>5</v>
      </c>
      <c r="E33" s="41"/>
      <c r="F33" s="39" t="s">
        <v>65</v>
      </c>
      <c r="G33" s="40">
        <v>80</v>
      </c>
      <c r="H33" s="44">
        <v>22400</v>
      </c>
      <c r="I33" s="40">
        <v>72</v>
      </c>
      <c r="J33" s="41"/>
      <c r="K33" s="43">
        <f t="shared" si="1"/>
        <v>7517.333333333333</v>
      </c>
      <c r="M33" s="12"/>
      <c r="N33" s="12"/>
    </row>
    <row r="34" spans="2:14">
      <c r="B34" s="11"/>
      <c r="C34" s="40" t="e">
        <f t="shared" si="0"/>
        <v>#N/A</v>
      </c>
      <c r="D34" s="39" t="s">
        <v>7</v>
      </c>
      <c r="E34" s="41"/>
      <c r="F34" s="39" t="s">
        <v>66</v>
      </c>
      <c r="G34" s="40">
        <v>77</v>
      </c>
      <c r="H34" s="44">
        <v>19800</v>
      </c>
      <c r="I34" s="40">
        <v>71</v>
      </c>
      <c r="J34" s="41"/>
      <c r="K34" s="43">
        <f t="shared" si="1"/>
        <v>6649.333333333333</v>
      </c>
      <c r="M34" s="12"/>
      <c r="N34" s="12"/>
    </row>
    <row r="35" spans="2:14">
      <c r="B35" s="11"/>
      <c r="C35" s="40" t="e">
        <f t="shared" si="0"/>
        <v>#N/A</v>
      </c>
      <c r="D35" s="39" t="s">
        <v>5</v>
      </c>
      <c r="E35" s="41"/>
      <c r="F35" s="39" t="s">
        <v>67</v>
      </c>
      <c r="G35" s="40">
        <v>70</v>
      </c>
      <c r="H35" s="44">
        <v>27800</v>
      </c>
      <c r="I35" s="40">
        <v>69</v>
      </c>
      <c r="J35" s="41"/>
      <c r="K35" s="43">
        <f t="shared" si="1"/>
        <v>9313</v>
      </c>
      <c r="M35" s="12"/>
      <c r="N35" s="12"/>
    </row>
    <row r="36" spans="2:14">
      <c r="B36" s="11"/>
      <c r="C36" s="40" t="e">
        <f t="shared" si="0"/>
        <v>#N/A</v>
      </c>
      <c r="D36" s="39" t="s">
        <v>7</v>
      </c>
      <c r="E36" s="41"/>
      <c r="F36" s="39" t="s">
        <v>68</v>
      </c>
      <c r="G36" s="40">
        <v>78</v>
      </c>
      <c r="H36" s="44">
        <v>22000</v>
      </c>
      <c r="I36" s="40">
        <v>78</v>
      </c>
      <c r="J36" s="41"/>
      <c r="K36" s="43">
        <f t="shared" si="1"/>
        <v>7385.333333333333</v>
      </c>
      <c r="M36" s="12"/>
      <c r="N36" s="12"/>
    </row>
    <row r="37" spans="2:14">
      <c r="B37" s="11"/>
      <c r="C37" s="40" t="e">
        <f t="shared" si="0"/>
        <v>#N/A</v>
      </c>
      <c r="D37" s="39" t="s">
        <v>7</v>
      </c>
      <c r="E37" s="41"/>
      <c r="F37" s="39" t="s">
        <v>69</v>
      </c>
      <c r="G37" s="40">
        <v>72</v>
      </c>
      <c r="H37" s="44">
        <v>24300</v>
      </c>
      <c r="I37" s="40">
        <v>82</v>
      </c>
      <c r="J37" s="41"/>
      <c r="K37" s="43">
        <f t="shared" si="1"/>
        <v>8151.333333333333</v>
      </c>
      <c r="M37" s="12"/>
      <c r="N37" s="12"/>
    </row>
    <row r="38" spans="2:14">
      <c r="B38" s="11"/>
      <c r="C38" s="40" t="e">
        <f t="shared" si="0"/>
        <v>#N/A</v>
      </c>
      <c r="D38" s="39" t="s">
        <v>5</v>
      </c>
      <c r="E38" s="41"/>
      <c r="F38" s="39" t="s">
        <v>70</v>
      </c>
      <c r="G38" s="40">
        <v>71</v>
      </c>
      <c r="H38" s="44">
        <v>25600</v>
      </c>
      <c r="I38" s="40">
        <v>73</v>
      </c>
      <c r="J38" s="41"/>
      <c r="K38" s="43">
        <f t="shared" si="1"/>
        <v>8581.3333333333339</v>
      </c>
      <c r="M38" s="12"/>
      <c r="N38" s="12"/>
    </row>
    <row r="39" spans="2:14">
      <c r="B39" s="11"/>
      <c r="C39" s="40" t="e">
        <f t="shared" si="0"/>
        <v>#N/A</v>
      </c>
      <c r="D39" s="39" t="s">
        <v>7</v>
      </c>
      <c r="E39" s="41"/>
      <c r="F39" s="39" t="s">
        <v>71</v>
      </c>
      <c r="G39" s="40">
        <v>73</v>
      </c>
      <c r="H39" s="44">
        <v>28900</v>
      </c>
      <c r="I39" s="40">
        <v>70</v>
      </c>
      <c r="J39" s="41"/>
      <c r="K39" s="43">
        <f t="shared" si="1"/>
        <v>9681</v>
      </c>
      <c r="M39" s="12"/>
      <c r="N39" s="12"/>
    </row>
    <row r="40" spans="2:14">
      <c r="B40" s="11"/>
      <c r="C40" s="40" t="e">
        <f t="shared" si="0"/>
        <v>#N/A</v>
      </c>
      <c r="D40" s="39" t="s">
        <v>5</v>
      </c>
      <c r="E40" s="41"/>
      <c r="F40" s="39" t="s">
        <v>72</v>
      </c>
      <c r="G40" s="40">
        <v>68</v>
      </c>
      <c r="H40" s="44">
        <v>26000</v>
      </c>
      <c r="I40" s="40">
        <v>78</v>
      </c>
      <c r="J40" s="41"/>
      <c r="K40" s="43">
        <f t="shared" si="1"/>
        <v>8715.3333333333339</v>
      </c>
      <c r="M40" s="12"/>
      <c r="N40" s="12"/>
    </row>
    <row r="41" spans="2:14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45"/>
      <c r="M41" s="12"/>
      <c r="N41" s="12"/>
    </row>
    <row r="42" spans="2:14">
      <c r="B42" s="11"/>
      <c r="C42" s="11"/>
      <c r="D42" s="11"/>
      <c r="E42" s="11"/>
      <c r="F42" s="11"/>
      <c r="G42" s="11"/>
      <c r="H42" s="11"/>
      <c r="I42" s="11"/>
      <c r="J42" s="12"/>
      <c r="K42" s="12"/>
      <c r="L42" s="12"/>
      <c r="M42" s="12"/>
      <c r="N42" s="12"/>
    </row>
    <row r="43" spans="2:14" ht="14.25" thickBot="1">
      <c r="B43" s="12">
        <v>2</v>
      </c>
      <c r="C43" s="12" t="s">
        <v>73</v>
      </c>
      <c r="D43" s="12"/>
      <c r="E43" s="12"/>
      <c r="F43" s="12"/>
      <c r="G43" s="46"/>
      <c r="H43" s="47" t="s">
        <v>74</v>
      </c>
      <c r="I43" s="48">
        <f>SUMIF(D32:D40,"男",H32:H40)</f>
        <v>125500</v>
      </c>
      <c r="J43" s="49" t="s">
        <v>75</v>
      </c>
      <c r="K43" s="12"/>
      <c r="L43" s="12"/>
      <c r="M43" s="12"/>
      <c r="N43" s="12"/>
    </row>
    <row r="44" spans="2:14" ht="14.25" thickBot="1">
      <c r="B44" s="12">
        <v>3</v>
      </c>
      <c r="C44" s="12" t="s">
        <v>76</v>
      </c>
      <c r="D44" s="12"/>
      <c r="E44" s="12"/>
      <c r="F44" s="12"/>
      <c r="G44" s="46"/>
      <c r="H44" s="47" t="s">
        <v>74</v>
      </c>
      <c r="I44" s="48">
        <f>SUMIF(D32:D40,"女",H32:H40)</f>
        <v>95000</v>
      </c>
      <c r="J44" s="49" t="s">
        <v>77</v>
      </c>
      <c r="K44" s="12"/>
      <c r="L44" s="12"/>
      <c r="M44" s="12"/>
      <c r="N44" s="12"/>
    </row>
    <row r="45" spans="2:14">
      <c r="B45" s="12"/>
      <c r="C45" s="12"/>
      <c r="D45" s="12"/>
      <c r="E45" s="12"/>
      <c r="F45" s="50" t="s">
        <v>78</v>
      </c>
      <c r="G45" s="14">
        <f>SUM(G43:G44)</f>
        <v>0</v>
      </c>
      <c r="H45" s="50" t="s">
        <v>78</v>
      </c>
      <c r="I45" s="51">
        <f>SUM(I43:I44)</f>
        <v>220500</v>
      </c>
      <c r="J45" s="49"/>
      <c r="K45" s="12"/>
      <c r="L45" s="12"/>
      <c r="M45" s="12"/>
      <c r="N45" s="12"/>
    </row>
    <row r="46" spans="2:14">
      <c r="B46" s="12"/>
      <c r="C46" s="12"/>
      <c r="D46" s="12"/>
      <c r="E46" s="12"/>
      <c r="F46" s="12"/>
      <c r="G46" s="12"/>
      <c r="H46" s="12"/>
      <c r="I46" s="12"/>
      <c r="J46" s="49"/>
      <c r="K46" s="12"/>
      <c r="L46" s="12"/>
      <c r="M46" s="12"/>
      <c r="N46" s="12"/>
    </row>
    <row r="47" spans="2:14">
      <c r="B47" s="12">
        <v>4</v>
      </c>
      <c r="C47" s="12" t="s">
        <v>79</v>
      </c>
      <c r="D47" s="12"/>
      <c r="E47" s="12"/>
      <c r="F47" s="12"/>
      <c r="G47" s="12"/>
      <c r="H47" s="12"/>
      <c r="I47" s="12"/>
      <c r="J47" s="49"/>
      <c r="K47" s="12"/>
      <c r="L47" s="12"/>
      <c r="M47" s="12"/>
      <c r="N47" s="12"/>
    </row>
    <row r="48" spans="2:14" ht="14.25" thickBot="1">
      <c r="B48" s="12"/>
      <c r="C48" s="12"/>
      <c r="D48" s="12"/>
      <c r="E48" s="52" t="s">
        <v>80</v>
      </c>
      <c r="F48" s="12"/>
      <c r="G48" s="46"/>
      <c r="H48" s="47" t="s">
        <v>74</v>
      </c>
      <c r="I48" s="12" t="e">
        <f>SMALL($G$91:$I$99,1)</f>
        <v>#NUM!</v>
      </c>
      <c r="J48" s="49" t="s">
        <v>81</v>
      </c>
      <c r="K48" s="12"/>
      <c r="L48" s="12"/>
      <c r="M48" s="12"/>
      <c r="N48" s="12"/>
    </row>
    <row r="49" spans="2:14" ht="14.25" thickBot="1">
      <c r="B49" s="12"/>
      <c r="C49" s="12"/>
      <c r="D49" s="12"/>
      <c r="E49" s="52" t="s">
        <v>82</v>
      </c>
      <c r="F49" s="12"/>
      <c r="G49" s="46"/>
      <c r="H49" s="47" t="s">
        <v>74</v>
      </c>
      <c r="I49" s="12" t="e">
        <f>SMALL($G$91:$I$99,2)</f>
        <v>#NUM!</v>
      </c>
      <c r="J49" s="49" t="s">
        <v>83</v>
      </c>
      <c r="K49" s="12"/>
      <c r="L49" s="12"/>
      <c r="M49" s="12"/>
      <c r="N49" s="12"/>
    </row>
    <row r="50" spans="2:14" ht="14.25" thickBot="1">
      <c r="B50" s="12"/>
      <c r="C50" s="12"/>
      <c r="D50" s="12"/>
      <c r="E50" s="52" t="s">
        <v>84</v>
      </c>
      <c r="F50" s="12"/>
      <c r="G50" s="46"/>
      <c r="H50" s="47" t="s">
        <v>74</v>
      </c>
      <c r="I50" s="12" t="e">
        <f>SMALL($G$91:$I$99,3)</f>
        <v>#NUM!</v>
      </c>
      <c r="J50" s="49" t="s">
        <v>85</v>
      </c>
      <c r="K50" s="12"/>
      <c r="L50" s="12"/>
      <c r="M50" s="12"/>
      <c r="N50" s="12"/>
    </row>
    <row r="51" spans="2:14">
      <c r="B51" s="12"/>
      <c r="C51" s="12"/>
      <c r="D51" s="12"/>
      <c r="E51" s="52"/>
      <c r="F51" s="12"/>
      <c r="G51" s="12"/>
      <c r="H51" s="12"/>
      <c r="I51" s="12"/>
      <c r="J51" s="12"/>
      <c r="K51" s="12"/>
      <c r="L51" s="12"/>
      <c r="M51" s="12"/>
      <c r="N51" s="12"/>
    </row>
    <row r="52" spans="2:14">
      <c r="B52" s="12">
        <v>5</v>
      </c>
      <c r="C52" s="12" t="s">
        <v>86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2013-02-13T23:42:51Z</dcterms:modified>
</cp:coreProperties>
</file>