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7" i="1" l="1"/>
  <c r="G40" i="1"/>
  <c r="G43" i="1"/>
  <c r="G44" i="1"/>
  <c r="G46" i="1"/>
  <c r="G47" i="1"/>
  <c r="G48" i="1"/>
  <c r="G27" i="1"/>
  <c r="G36" i="1"/>
  <c r="G24" i="1"/>
  <c r="G38" i="1"/>
  <c r="G42" i="1"/>
  <c r="G22" i="1" s="1"/>
  <c r="G39" i="1"/>
  <c r="G41" i="1"/>
  <c r="G23" i="1" s="1"/>
  <c r="G45" i="1"/>
  <c r="G49" i="1"/>
  <c r="I50" i="2"/>
  <c r="I49" i="2"/>
  <c r="I48" i="2"/>
  <c r="I43" i="2"/>
  <c r="I44" i="2"/>
  <c r="I45" i="2" s="1"/>
  <c r="G45" i="2"/>
  <c r="K40" i="2"/>
  <c r="C40" i="2" s="1"/>
  <c r="K39" i="2"/>
  <c r="C39" i="2" s="1"/>
  <c r="K38" i="2"/>
  <c r="C38" i="2" s="1"/>
  <c r="K37" i="2"/>
  <c r="C37" i="2" s="1"/>
  <c r="K36" i="2"/>
  <c r="C36" i="2" s="1"/>
  <c r="K35" i="2"/>
  <c r="C35" i="2" s="1"/>
  <c r="K34" i="2"/>
  <c r="C34" i="2" s="1"/>
  <c r="K33" i="2"/>
  <c r="C33" i="2" s="1"/>
  <c r="K32" i="2"/>
  <c r="C32" i="2" s="1"/>
  <c r="G50" i="1" l="1"/>
</calcChain>
</file>

<file path=xl/comments1.xml><?xml version="1.0" encoding="utf-8"?>
<comments xmlns="http://schemas.openxmlformats.org/spreadsheetml/2006/main">
  <authors>
    <author>BEGINNERES SITE</author>
  </authors>
  <commentList>
    <comment ref="C32" authorId="0">
      <text>
        <r>
          <rPr>
            <b/>
            <sz val="9"/>
            <color indexed="81"/>
            <rFont val="ＭＳ Ｐゴシック"/>
            <family val="3"/>
            <charset val="128"/>
          </rPr>
          <t>=RANK(K91,$K$91:$K$99,</t>
        </r>
        <r>
          <rPr>
            <b/>
            <sz val="9"/>
            <color indexed="10"/>
            <rFont val="ＭＳ Ｐゴシック"/>
            <family val="3"/>
            <charset val="128"/>
          </rPr>
          <t>1</t>
        </r>
        <r>
          <rPr>
            <b/>
            <sz val="9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<sst xmlns="http://schemas.openxmlformats.org/spreadsheetml/2006/main" count="201" uniqueCount="133">
  <si>
    <t>会員番号</t>
    <rPh sb="0" eb="2">
      <t>カイイン</t>
    </rPh>
    <rPh sb="2" eb="4">
      <t>バンゴウ</t>
    </rPh>
    <phoneticPr fontId="2"/>
  </si>
  <si>
    <t>性別</t>
    <rPh sb="0" eb="2">
      <t>セイベツ</t>
    </rPh>
    <phoneticPr fontId="2"/>
  </si>
  <si>
    <t>住所</t>
    <rPh sb="0" eb="2">
      <t>ジュウショ</t>
    </rPh>
    <phoneticPr fontId="2"/>
  </si>
  <si>
    <t>誕生日</t>
    <rPh sb="0" eb="3">
      <t>タンジョウビ</t>
    </rPh>
    <phoneticPr fontId="2"/>
  </si>
  <si>
    <t>販売額</t>
    <rPh sb="0" eb="2">
      <t>ハンバイ</t>
    </rPh>
    <rPh sb="2" eb="3">
      <t>ガク</t>
    </rPh>
    <phoneticPr fontId="2"/>
  </si>
  <si>
    <t>男</t>
    <rPh sb="0" eb="1">
      <t>オトコ</t>
    </rPh>
    <phoneticPr fontId="2"/>
  </si>
  <si>
    <t>神奈川県</t>
  </si>
  <si>
    <t>女</t>
    <rPh sb="0" eb="1">
      <t>オンナ</t>
    </rPh>
    <phoneticPr fontId="2"/>
  </si>
  <si>
    <t>東京都</t>
  </si>
  <si>
    <t>００３</t>
  </si>
  <si>
    <t>千葉県</t>
  </si>
  <si>
    <t>００４</t>
  </si>
  <si>
    <t>００５</t>
  </si>
  <si>
    <t>００６</t>
  </si>
  <si>
    <t>００７</t>
  </si>
  <si>
    <t>００８</t>
  </si>
  <si>
    <t>００９</t>
  </si>
  <si>
    <t>０１０</t>
  </si>
  <si>
    <t>０１１</t>
  </si>
  <si>
    <t>０１２</t>
  </si>
  <si>
    <t>０１３</t>
  </si>
  <si>
    <t>０１４</t>
  </si>
  <si>
    <t>０１５</t>
  </si>
  <si>
    <t>０１６</t>
  </si>
  <si>
    <t>０１７</t>
  </si>
  <si>
    <t>０１８</t>
  </si>
  <si>
    <t>０１９</t>
  </si>
  <si>
    <t>０２０</t>
  </si>
  <si>
    <t>００１</t>
  </si>
  <si>
    <t>００２</t>
  </si>
  <si>
    <t>１</t>
    <phoneticPr fontId="2"/>
  </si>
  <si>
    <t>２</t>
    <phoneticPr fontId="2"/>
  </si>
  <si>
    <t>３</t>
  </si>
  <si>
    <t>４</t>
  </si>
  <si>
    <t>５</t>
  </si>
  <si>
    <t>６</t>
  </si>
  <si>
    <t>７</t>
  </si>
  <si>
    <t>８</t>
  </si>
  <si>
    <t>９</t>
  </si>
  <si>
    <t>１０</t>
  </si>
  <si>
    <t>１１</t>
  </si>
  <si>
    <t>１２</t>
  </si>
  <si>
    <t>１３</t>
  </si>
  <si>
    <t>１４</t>
  </si>
  <si>
    <t>１５</t>
  </si>
  <si>
    <t>１６</t>
  </si>
  <si>
    <t>１７</t>
  </si>
  <si>
    <t>１８</t>
  </si>
  <si>
    <t>１９</t>
  </si>
  <si>
    <t>２０</t>
  </si>
  <si>
    <t>ゴルフ大会</t>
    <rPh sb="3" eb="5">
      <t>タイカイ</t>
    </rPh>
    <phoneticPr fontId="2"/>
  </si>
  <si>
    <t>順位(答)</t>
    <rPh sb="0" eb="2">
      <t>ジュンイ</t>
    </rPh>
    <phoneticPr fontId="2"/>
  </si>
  <si>
    <t>順位</t>
    <rPh sb="0" eb="2">
      <t>ジュンイ</t>
    </rPh>
    <phoneticPr fontId="2"/>
  </si>
  <si>
    <t>名前</t>
    <rPh sb="0" eb="2">
      <t>ナマエ</t>
    </rPh>
    <phoneticPr fontId="2"/>
  </si>
  <si>
    <t>第３回</t>
    <rPh sb="0" eb="1">
      <t>ダイ</t>
    </rPh>
    <rPh sb="2" eb="3">
      <t>カイ</t>
    </rPh>
    <phoneticPr fontId="2"/>
  </si>
  <si>
    <t>平均</t>
    <rPh sb="0" eb="2">
      <t>ヘイキン</t>
    </rPh>
    <phoneticPr fontId="2"/>
  </si>
  <si>
    <t>平均(答)</t>
    <rPh sb="0" eb="2">
      <t>ヘイキン</t>
    </rPh>
    <rPh sb="3" eb="4">
      <t>コタ</t>
    </rPh>
    <phoneticPr fontId="2"/>
  </si>
  <si>
    <t>料金</t>
    <rPh sb="0" eb="2">
      <t>リョウキン</t>
    </rPh>
    <phoneticPr fontId="2"/>
  </si>
  <si>
    <t>長嶋</t>
    <rPh sb="0" eb="2">
      <t>ナガシマ</t>
    </rPh>
    <phoneticPr fontId="2"/>
  </si>
  <si>
    <t>金田</t>
    <rPh sb="0" eb="2">
      <t>カネダ</t>
    </rPh>
    <phoneticPr fontId="2"/>
  </si>
  <si>
    <t>田淵</t>
    <rPh sb="0" eb="2">
      <t>タブチ</t>
    </rPh>
    <phoneticPr fontId="2"/>
  </si>
  <si>
    <t>江夏</t>
    <rPh sb="0" eb="2">
      <t>エナツ</t>
    </rPh>
    <phoneticPr fontId="2"/>
  </si>
  <si>
    <t>松井</t>
    <rPh sb="0" eb="2">
      <t>マツイ</t>
    </rPh>
    <phoneticPr fontId="2"/>
  </si>
  <si>
    <t>高橋</t>
    <rPh sb="0" eb="2">
      <t>タカハシ</t>
    </rPh>
    <phoneticPr fontId="2"/>
  </si>
  <si>
    <t>掛布</t>
    <rPh sb="0" eb="1">
      <t>カケ</t>
    </rPh>
    <rPh sb="1" eb="2">
      <t>フ</t>
    </rPh>
    <phoneticPr fontId="2"/>
  </si>
  <si>
    <t>江藤</t>
    <rPh sb="0" eb="2">
      <t>エトウ</t>
    </rPh>
    <phoneticPr fontId="2"/>
  </si>
  <si>
    <t>清原</t>
    <rPh sb="0" eb="2">
      <t>キヨハラ</t>
    </rPh>
    <phoneticPr fontId="2"/>
  </si>
  <si>
    <t>男だけの料金を求めなさい。</t>
    <rPh sb="0" eb="1">
      <t>オトコ</t>
    </rPh>
    <rPh sb="4" eb="6">
      <t>リョウキン</t>
    </rPh>
    <rPh sb="7" eb="8">
      <t>モト</t>
    </rPh>
    <phoneticPr fontId="2"/>
  </si>
  <si>
    <t>答</t>
    <rPh sb="0" eb="1">
      <t>コタ</t>
    </rPh>
    <phoneticPr fontId="2"/>
  </si>
  <si>
    <t>=SUMIF(D91:D99,"男",L91:L99)</t>
  </si>
  <si>
    <t>女だけの料金を求めなさい。</t>
    <rPh sb="0" eb="1">
      <t>オンナ</t>
    </rPh>
    <rPh sb="4" eb="6">
      <t>リョウキン</t>
    </rPh>
    <rPh sb="7" eb="8">
      <t>モト</t>
    </rPh>
    <phoneticPr fontId="2"/>
  </si>
  <si>
    <t>=SUMIF(D91:D99,"女",L91:L99)</t>
  </si>
  <si>
    <t>計</t>
    <rPh sb="0" eb="1">
      <t>ケイ</t>
    </rPh>
    <phoneticPr fontId="2"/>
  </si>
  <si>
    <t>全ての回で以下のスコアーを算出しましょう。</t>
    <rPh sb="0" eb="1">
      <t>スベ</t>
    </rPh>
    <rPh sb="3" eb="4">
      <t>カイ</t>
    </rPh>
    <rPh sb="5" eb="7">
      <t>イカ</t>
    </rPh>
    <rPh sb="13" eb="15">
      <t>サンシュツ</t>
    </rPh>
    <phoneticPr fontId="2"/>
  </si>
  <si>
    <t>第１位</t>
    <rPh sb="0" eb="1">
      <t>ダイ</t>
    </rPh>
    <rPh sb="2" eb="3">
      <t>イ</t>
    </rPh>
    <phoneticPr fontId="2"/>
  </si>
  <si>
    <t>=SMALL($G$91:$I$99,1)</t>
  </si>
  <si>
    <t>第２位</t>
    <rPh sb="0" eb="1">
      <t>ダイ</t>
    </rPh>
    <rPh sb="2" eb="3">
      <t>イ</t>
    </rPh>
    <phoneticPr fontId="2"/>
  </si>
  <si>
    <t>=SMALL($G$91:$I$99,2)</t>
  </si>
  <si>
    <t>第３位</t>
    <rPh sb="0" eb="1">
      <t>ダイ</t>
    </rPh>
    <rPh sb="2" eb="3">
      <t>イ</t>
    </rPh>
    <phoneticPr fontId="2"/>
  </si>
  <si>
    <t>=SMALL($G$91:$I$99,3)</t>
  </si>
  <si>
    <r>
      <t>７２</t>
    </r>
    <r>
      <rPr>
        <sz val="11"/>
        <rFont val="ＭＳ Ｐゴシック"/>
        <family val="3"/>
        <charset val="128"/>
      </rPr>
      <t>以上のスコアーを</t>
    </r>
    <r>
      <rPr>
        <sz val="11"/>
        <color indexed="10"/>
        <rFont val="ＭＳ Ｐゴシック"/>
        <family val="3"/>
        <charset val="128"/>
      </rPr>
      <t>赤</t>
    </r>
    <r>
      <rPr>
        <sz val="11"/>
        <rFont val="ＭＳ Ｐゴシック"/>
        <family val="3"/>
        <charset val="128"/>
      </rPr>
      <t>く識別しましょう。</t>
    </r>
    <rPh sb="2" eb="4">
      <t>イジョウ</t>
    </rPh>
    <rPh sb="10" eb="11">
      <t>アカ</t>
    </rPh>
    <rPh sb="12" eb="14">
      <t>シキベツ</t>
    </rPh>
    <phoneticPr fontId="2"/>
  </si>
  <si>
    <t>スコアー</t>
    <phoneticPr fontId="2"/>
  </si>
  <si>
    <t>数量</t>
    <rPh sb="0" eb="2">
      <t>スウリョウ</t>
    </rPh>
    <phoneticPr fontId="2"/>
  </si>
  <si>
    <t>左のように設定してみましょう</t>
    <rPh sb="0" eb="1">
      <t>ヒダリ</t>
    </rPh>
    <rPh sb="5" eb="7">
      <t>セッテイ</t>
    </rPh>
    <phoneticPr fontId="2"/>
  </si>
  <si>
    <r>
      <t>以下の表について、以下の設問に従い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2"/>
  </si>
  <si>
    <t>(問題１）</t>
    <rPh sb="1" eb="3">
      <t>モンダイ</t>
    </rPh>
    <phoneticPr fontId="2"/>
  </si>
  <si>
    <t>産地</t>
    <rPh sb="0" eb="2">
      <t>サンチ</t>
    </rPh>
    <phoneticPr fontId="2"/>
  </si>
  <si>
    <t>売上金額</t>
    <rPh sb="0" eb="2">
      <t>ウリアゲ</t>
    </rPh>
    <rPh sb="2" eb="4">
      <t>キンガク</t>
    </rPh>
    <phoneticPr fontId="2"/>
  </si>
  <si>
    <t>素材</t>
    <rPh sb="0" eb="2">
      <t>ソザイ</t>
    </rPh>
    <phoneticPr fontId="2"/>
  </si>
  <si>
    <t>ムク(木）</t>
    <rPh sb="3" eb="4">
      <t>キ</t>
    </rPh>
    <phoneticPr fontId="2"/>
  </si>
  <si>
    <t>ビーチ(木）</t>
    <rPh sb="4" eb="5">
      <t>キ</t>
    </rPh>
    <phoneticPr fontId="2"/>
  </si>
  <si>
    <t>スチール</t>
    <phoneticPr fontId="2"/>
  </si>
  <si>
    <t>ガラス</t>
    <phoneticPr fontId="2"/>
  </si>
  <si>
    <t>カエデ(木）</t>
    <rPh sb="4" eb="5">
      <t>キ</t>
    </rPh>
    <phoneticPr fontId="2"/>
  </si>
  <si>
    <t>ブナ(木）</t>
    <rPh sb="3" eb="4">
      <t>キ</t>
    </rPh>
    <phoneticPr fontId="2"/>
  </si>
  <si>
    <t>ガラス</t>
    <phoneticPr fontId="2"/>
  </si>
  <si>
    <t>スチール</t>
    <phoneticPr fontId="2"/>
  </si>
  <si>
    <t>テーブル</t>
    <phoneticPr fontId="2"/>
  </si>
  <si>
    <t>テーブル</t>
    <phoneticPr fontId="2"/>
  </si>
  <si>
    <t>チェアー</t>
    <phoneticPr fontId="2"/>
  </si>
  <si>
    <t>キャビネット</t>
    <phoneticPr fontId="2"/>
  </si>
  <si>
    <t>商品</t>
    <rPh sb="0" eb="2">
      <t>ショウヒン</t>
    </rPh>
    <phoneticPr fontId="2"/>
  </si>
  <si>
    <t>チェアー</t>
    <phoneticPr fontId="2"/>
  </si>
  <si>
    <t>売上合計</t>
    <phoneticPr fontId="2"/>
  </si>
  <si>
    <t>スペイン－１</t>
    <phoneticPr fontId="2"/>
  </si>
  <si>
    <t>スペイン－２</t>
    <phoneticPr fontId="2"/>
  </si>
  <si>
    <t>イタリア－１</t>
    <phoneticPr fontId="2"/>
  </si>
  <si>
    <t>スペイン－３</t>
    <phoneticPr fontId="2"/>
  </si>
  <si>
    <t>フランス－１</t>
    <phoneticPr fontId="2"/>
  </si>
  <si>
    <t>フランス－２</t>
    <phoneticPr fontId="2"/>
  </si>
  <si>
    <t>フランス－３</t>
    <phoneticPr fontId="2"/>
  </si>
  <si>
    <t>ドイツ－１</t>
    <phoneticPr fontId="2"/>
  </si>
  <si>
    <t>ドイツ－２</t>
    <phoneticPr fontId="2"/>
  </si>
  <si>
    <t>フランス－４</t>
    <phoneticPr fontId="2"/>
  </si>
  <si>
    <t>イタリア－２</t>
    <phoneticPr fontId="2"/>
  </si>
  <si>
    <t>オランダ－１</t>
    <phoneticPr fontId="2"/>
  </si>
  <si>
    <t>イタリア－３</t>
    <phoneticPr fontId="2"/>
  </si>
  <si>
    <t>オランダ－２</t>
    <phoneticPr fontId="2"/>
  </si>
  <si>
    <t>答</t>
    <rPh sb="0" eb="1">
      <t>コタエ</t>
    </rPh>
    <phoneticPr fontId="2"/>
  </si>
  <si>
    <r>
      <t>　=SUMIF(D36:D49,"</t>
    </r>
    <r>
      <rPr>
        <b/>
        <sz val="11"/>
        <color indexed="12"/>
        <rFont val="ＭＳ Ｐゴシック"/>
        <family val="3"/>
        <charset val="128"/>
      </rPr>
      <t>スペイン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rFont val="ＭＳ Ｐゴシック"/>
        <family val="3"/>
        <charset val="128"/>
      </rPr>
      <t>",G36:G49)</t>
    </r>
    <phoneticPr fontId="2"/>
  </si>
  <si>
    <r>
      <t>「</t>
    </r>
    <r>
      <rPr>
        <b/>
        <sz val="11"/>
        <rFont val="ＭＳ Ｐゴシック"/>
        <family val="3"/>
        <charset val="128"/>
      </rPr>
      <t>スペイン産</t>
    </r>
    <r>
      <rPr>
        <sz val="11"/>
        <rFont val="ＭＳ Ｐゴシック"/>
        <family val="3"/>
        <charset val="128"/>
      </rPr>
      <t>」の合計？</t>
    </r>
    <rPh sb="8" eb="10">
      <t>ゴウケイ</t>
    </rPh>
    <phoneticPr fontId="2"/>
  </si>
  <si>
    <r>
      <t>素材が「</t>
    </r>
    <r>
      <rPr>
        <b/>
        <sz val="11"/>
        <rFont val="ＭＳ Ｐゴシック"/>
        <family val="3"/>
        <charset val="128"/>
      </rPr>
      <t>木製</t>
    </r>
    <r>
      <rPr>
        <sz val="1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>売上金額合計</t>
    </r>
    <r>
      <rPr>
        <sz val="11"/>
        <rFont val="ＭＳ Ｐゴシック"/>
        <family val="3"/>
        <charset val="128"/>
      </rPr>
      <t>？</t>
    </r>
    <rPh sb="0" eb="2">
      <t>ソザイ</t>
    </rPh>
    <rPh sb="4" eb="5">
      <t>キ</t>
    </rPh>
    <rPh sb="5" eb="6">
      <t>セイ</t>
    </rPh>
    <rPh sb="8" eb="10">
      <t>ウリアゲ</t>
    </rPh>
    <rPh sb="10" eb="12">
      <t>キンガク</t>
    </rPh>
    <rPh sb="12" eb="14">
      <t>ゴウケイ</t>
    </rPh>
    <phoneticPr fontId="2"/>
  </si>
  <si>
    <t>単価</t>
    <rPh sb="0" eb="2">
      <t>タンカ</t>
    </rPh>
    <phoneticPr fontId="2"/>
  </si>
  <si>
    <r>
      <t>　=SUMIF(C36:C49,"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木</t>
    </r>
    <r>
      <rPr>
        <b/>
        <sz val="11"/>
        <color indexed="10"/>
        <rFont val="ＭＳ Ｐゴシック"/>
        <family val="3"/>
        <charset val="128"/>
      </rPr>
      <t>*</t>
    </r>
    <r>
      <rPr>
        <sz val="11"/>
        <rFont val="ＭＳ Ｐゴシック"/>
        <family val="3"/>
        <charset val="128"/>
      </rPr>
      <t>",G36:G49)</t>
    </r>
    <phoneticPr fontId="2"/>
  </si>
  <si>
    <t>&gt;=10000</t>
    <phoneticPr fontId="2"/>
  </si>
  <si>
    <r>
      <t>*</t>
    </r>
    <r>
      <rPr>
        <sz val="11"/>
        <rFont val="ＭＳ Ｐゴシック"/>
        <family val="3"/>
        <charset val="128"/>
      </rPr>
      <t>木</t>
    </r>
    <r>
      <rPr>
        <sz val="11"/>
        <color indexed="10"/>
        <rFont val="ＭＳ Ｐゴシック"/>
        <family val="3"/>
        <charset val="128"/>
      </rPr>
      <t>*</t>
    </r>
    <rPh sb="1" eb="2">
      <t>キ</t>
    </rPh>
    <phoneticPr fontId="2"/>
  </si>
  <si>
    <r>
      <t>検索条件にワイルドカードの「</t>
    </r>
    <r>
      <rPr>
        <b/>
        <sz val="11"/>
        <color indexed="10"/>
        <rFont val="ＭＳ Ｐゴシック"/>
        <family val="3"/>
        <charset val="128"/>
      </rPr>
      <t>*</t>
    </r>
    <r>
      <rPr>
        <b/>
        <sz val="11"/>
        <rFont val="ＭＳ Ｐゴシック"/>
        <family val="3"/>
        <charset val="128"/>
      </rPr>
      <t>」を使う事で、算出できます。</t>
    </r>
    <rPh sb="0" eb="2">
      <t>ケンサク</t>
    </rPh>
    <rPh sb="2" eb="4">
      <t>ジョウケン</t>
    </rPh>
    <rPh sb="17" eb="18">
      <t>ツカ</t>
    </rPh>
    <rPh sb="19" eb="20">
      <t>コト</t>
    </rPh>
    <rPh sb="22" eb="24">
      <t>サンシュツ</t>
    </rPh>
    <phoneticPr fontId="2"/>
  </si>
  <si>
    <t xml:space="preserve"> =DSUM(B35:G50,G35,E29:F30)</t>
    <phoneticPr fontId="2"/>
  </si>
  <si>
    <r>
      <t>単価「</t>
    </r>
    <r>
      <rPr>
        <b/>
        <sz val="11"/>
        <rFont val="ＭＳ Ｐゴシック"/>
        <family val="3"/>
        <charset val="128"/>
      </rPr>
      <t>3万円未満</t>
    </r>
    <r>
      <rPr>
        <sz val="11"/>
        <rFont val="ＭＳ Ｐゴシック"/>
        <family val="3"/>
        <charset val="128"/>
      </rPr>
      <t>の商品」の</t>
    </r>
    <r>
      <rPr>
        <b/>
        <sz val="11"/>
        <rFont val="ＭＳ Ｐゴシック"/>
        <family val="3"/>
        <charset val="128"/>
      </rPr>
      <t>売上金額</t>
    </r>
    <r>
      <rPr>
        <sz val="11"/>
        <rFont val="ＭＳ Ｐゴシック"/>
        <family val="3"/>
        <charset val="128"/>
      </rPr>
      <t>？</t>
    </r>
    <rPh sb="0" eb="2">
      <t>タンカ</t>
    </rPh>
    <rPh sb="4" eb="5">
      <t>マン</t>
    </rPh>
    <rPh sb="6" eb="8">
      <t>ミマン</t>
    </rPh>
    <rPh sb="13" eb="15">
      <t>ウリアゲ</t>
    </rPh>
    <rPh sb="15" eb="17">
      <t>キンガク</t>
    </rPh>
    <phoneticPr fontId="2"/>
  </si>
  <si>
    <r>
      <t>「</t>
    </r>
    <r>
      <rPr>
        <b/>
        <sz val="11"/>
        <rFont val="ＭＳ Ｐゴシック"/>
        <family val="3"/>
        <charset val="128"/>
      </rPr>
      <t>10000円以上</t>
    </r>
    <r>
      <rPr>
        <sz val="11"/>
        <rFont val="ＭＳ Ｐゴシック"/>
        <family val="3"/>
        <charset val="128"/>
      </rPr>
      <t>の</t>
    </r>
    <r>
      <rPr>
        <b/>
        <sz val="11"/>
        <color indexed="12"/>
        <rFont val="ＭＳ Ｐゴシック"/>
        <family val="3"/>
        <charset val="128"/>
      </rPr>
      <t>木製素材</t>
    </r>
    <r>
      <rPr>
        <sz val="11"/>
        <rFont val="ＭＳ Ｐゴシック"/>
        <family val="3"/>
        <charset val="128"/>
      </rPr>
      <t>」の</t>
    </r>
    <r>
      <rPr>
        <b/>
        <sz val="11"/>
        <rFont val="ＭＳ Ｐゴシック"/>
        <family val="3"/>
        <charset val="128"/>
      </rPr>
      <t/>
    </r>
    <rPh sb="7" eb="9">
      <t>イジョウ</t>
    </rPh>
    <rPh sb="10" eb="12">
      <t>モクセイ</t>
    </rPh>
    <rPh sb="12" eb="14">
      <t>ソザイ</t>
    </rPh>
    <phoneticPr fontId="2"/>
  </si>
  <si>
    <t>売上金額合計</t>
    <phoneticPr fontId="2"/>
  </si>
  <si>
    <r>
      <t>　=SUMIF(E36:E49,"</t>
    </r>
    <r>
      <rPr>
        <b/>
        <sz val="11"/>
        <color indexed="12"/>
        <rFont val="ＭＳ Ｐゴシック"/>
        <family val="3"/>
        <charset val="128"/>
      </rPr>
      <t>&lt;30000</t>
    </r>
    <r>
      <rPr>
        <sz val="11"/>
        <rFont val="ＭＳ Ｐゴシック"/>
        <family val="3"/>
        <charset val="128"/>
      </rPr>
      <t>",G36:G49)</t>
    </r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</si>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</sst>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個&quot;"/>
    <numFmt numFmtId="177" formatCode="yyyy&quot;年&quot;m&quot;月&quot;;@"/>
    <numFmt numFmtId="178" formatCode="0.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Century"/>
      <family val="1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176" fontId="9" fillId="0" borderId="0" xfId="1" applyNumberFormat="1" applyFont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38" fontId="1" fillId="0" borderId="0" xfId="1" applyFont="1" applyFill="1" applyBorder="1" applyAlignment="1"/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14" fontId="10" fillId="0" borderId="0" xfId="0" applyNumberFormat="1" applyFont="1" applyFill="1" applyBorder="1">
      <alignment vertical="center"/>
    </xf>
    <xf numFmtId="0" fontId="9" fillId="0" borderId="0" xfId="0" applyFont="1" applyFill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/>
    </xf>
    <xf numFmtId="0" fontId="9" fillId="0" borderId="4" xfId="1" applyNumberFormat="1" applyFont="1" applyBorder="1" applyAlignment="1"/>
    <xf numFmtId="49" fontId="9" fillId="0" borderId="5" xfId="0" applyNumberFormat="1" applyFont="1" applyBorder="1" applyAlignment="1">
      <alignment horizontal="center"/>
    </xf>
    <xf numFmtId="0" fontId="9" fillId="0" borderId="6" xfId="0" applyFont="1" applyBorder="1">
      <alignment vertical="center"/>
    </xf>
    <xf numFmtId="0" fontId="9" fillId="0" borderId="6" xfId="0" applyFont="1" applyBorder="1" applyAlignment="1">
      <alignment horizontal="center"/>
    </xf>
    <xf numFmtId="0" fontId="9" fillId="0" borderId="7" xfId="1" applyNumberFormat="1" applyFont="1" applyBorder="1" applyAlignment="1"/>
    <xf numFmtId="177" fontId="9" fillId="0" borderId="8" xfId="0" applyNumberFormat="1" applyFont="1" applyBorder="1">
      <alignment vertical="center"/>
    </xf>
    <xf numFmtId="177" fontId="9" fillId="0" borderId="9" xfId="0" applyNumberFormat="1" applyFont="1" applyBorder="1">
      <alignment vertical="center"/>
    </xf>
    <xf numFmtId="177" fontId="9" fillId="0" borderId="10" xfId="0" applyNumberFormat="1" applyFont="1" applyBorder="1">
      <alignment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49" fontId="9" fillId="0" borderId="11" xfId="0" applyNumberFormat="1" applyFont="1" applyBorder="1" applyAlignment="1">
      <alignment horizontal="center"/>
    </xf>
    <xf numFmtId="0" fontId="9" fillId="0" borderId="12" xfId="0" applyFont="1" applyBorder="1">
      <alignment vertical="center"/>
    </xf>
    <xf numFmtId="0" fontId="9" fillId="0" borderId="13" xfId="1" applyNumberFormat="1" applyFont="1" applyBorder="1" applyAlignment="1"/>
    <xf numFmtId="0" fontId="15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/>
    <xf numFmtId="0" fontId="1" fillId="3" borderId="14" xfId="0" applyNumberFormat="1" applyFont="1" applyFill="1" applyBorder="1" applyAlignment="1"/>
    <xf numFmtId="178" fontId="1" fillId="3" borderId="14" xfId="0" applyNumberFormat="1" applyFont="1" applyFill="1" applyBorder="1" applyAlignment="1"/>
    <xf numFmtId="178" fontId="1" fillId="0" borderId="14" xfId="0" applyNumberFormat="1" applyFont="1" applyFill="1" applyBorder="1" applyAlignment="1"/>
    <xf numFmtId="38" fontId="1" fillId="0" borderId="14" xfId="1" applyFont="1" applyFill="1" applyBorder="1" applyAlignment="1"/>
    <xf numFmtId="38" fontId="1" fillId="0" borderId="0" xfId="0" applyNumberFormat="1" applyFont="1" applyFill="1" applyBorder="1" applyAlignment="1"/>
    <xf numFmtId="38" fontId="1" fillId="3" borderId="15" xfId="1" applyFont="1" applyFill="1" applyBorder="1" applyAlignment="1"/>
    <xf numFmtId="0" fontId="15" fillId="0" borderId="0" xfId="0" applyNumberFormat="1" applyFont="1" applyFill="1" applyBorder="1" applyAlignment="1">
      <alignment horizontal="right"/>
    </xf>
    <xf numFmtId="38" fontId="9" fillId="0" borderId="0" xfId="1" applyFont="1" applyFill="1" applyBorder="1" applyAlignment="1"/>
    <xf numFmtId="49" fontId="1" fillId="0" borderId="0" xfId="0" applyNumberFormat="1" applyFont="1" applyFill="1" applyBorder="1" applyAlignment="1">
      <alignment horizontal="left" indent="2"/>
    </xf>
    <xf numFmtId="0" fontId="9" fillId="0" borderId="0" xfId="0" applyNumberFormat="1" applyFont="1" applyFill="1" applyBorder="1" applyAlignment="1">
      <alignment horizontal="right"/>
    </xf>
    <xf numFmtId="38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14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left"/>
    </xf>
    <xf numFmtId="38" fontId="0" fillId="0" borderId="0" xfId="0" applyNumberFormat="1">
      <alignment vertical="center"/>
    </xf>
    <xf numFmtId="0" fontId="0" fillId="0" borderId="0" xfId="0" applyFill="1" applyBorder="1" applyAlignment="1">
      <alignment horizontal="right"/>
    </xf>
    <xf numFmtId="38" fontId="0" fillId="0" borderId="0" xfId="1" applyFont="1" applyBorder="1" applyAlignment="1"/>
    <xf numFmtId="0" fontId="14" fillId="0" borderId="0" xfId="0" applyFont="1" applyAlignment="1">
      <alignment horizontal="center"/>
    </xf>
    <xf numFmtId="0" fontId="14" fillId="0" borderId="0" xfId="0" applyFont="1">
      <alignment vertical="center"/>
    </xf>
    <xf numFmtId="0" fontId="0" fillId="0" borderId="0" xfId="0" applyFill="1" applyBorder="1" applyAlignment="1"/>
    <xf numFmtId="0" fontId="0" fillId="4" borderId="16" xfId="0" applyFill="1" applyBorder="1" applyAlignment="1">
      <alignment horizontal="left"/>
    </xf>
    <xf numFmtId="0" fontId="17" fillId="5" borderId="14" xfId="0" applyFont="1" applyFill="1" applyBorder="1" applyAlignment="1">
      <alignment horizontal="center"/>
    </xf>
    <xf numFmtId="38" fontId="19" fillId="0" borderId="0" xfId="1" applyFont="1" applyFill="1" applyBorder="1" applyAlignment="1"/>
    <xf numFmtId="0" fontId="0" fillId="0" borderId="0" xfId="0" applyBorder="1">
      <alignment vertical="center"/>
    </xf>
    <xf numFmtId="38" fontId="19" fillId="0" borderId="17" xfId="1" applyFont="1" applyBorder="1" applyAlignment="1"/>
    <xf numFmtId="0" fontId="19" fillId="0" borderId="0" xfId="0" applyFont="1" applyBorder="1">
      <alignment vertical="center"/>
    </xf>
    <xf numFmtId="0" fontId="14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0" fillId="4" borderId="14" xfId="0" applyFill="1" applyBorder="1" applyAlignment="1"/>
    <xf numFmtId="0" fontId="14" fillId="0" borderId="14" xfId="0" applyFont="1" applyFill="1" applyBorder="1" applyAlignment="1">
      <alignment horizontal="center"/>
    </xf>
    <xf numFmtId="0" fontId="4" fillId="6" borderId="0" xfId="0" applyFont="1" applyFill="1">
      <alignment vertical="center"/>
    </xf>
    <xf numFmtId="0" fontId="0" fillId="6" borderId="0" xfId="0" applyFill="1">
      <alignment vertical="center"/>
    </xf>
    <xf numFmtId="0" fontId="1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38" fontId="0" fillId="0" borderId="0" xfId="1" applyFont="1" applyFill="1" applyBorder="1" applyAlignment="1"/>
    <xf numFmtId="0" fontId="18" fillId="0" borderId="0" xfId="0" applyFont="1" applyFill="1" applyBorder="1" applyAlignment="1">
      <alignment horizontal="left" wrapText="1"/>
    </xf>
    <xf numFmtId="0" fontId="1" fillId="7" borderId="14" xfId="0" applyFont="1" applyFill="1" applyBorder="1" applyAlignment="1">
      <alignment horizontal="center"/>
    </xf>
    <xf numFmtId="0" fontId="18" fillId="0" borderId="14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38" fontId="0" fillId="0" borderId="14" xfId="1" applyFont="1" applyBorder="1" applyAlignment="1"/>
    <xf numFmtId="0" fontId="0" fillId="0" borderId="14" xfId="0" applyBorder="1">
      <alignment vertical="center"/>
    </xf>
    <xf numFmtId="0" fontId="18" fillId="0" borderId="14" xfId="0" applyFont="1" applyBorder="1" applyAlignment="1">
      <alignment horizontal="left" wrapText="1"/>
    </xf>
    <xf numFmtId="38" fontId="1" fillId="8" borderId="14" xfId="1" applyFont="1" applyFill="1" applyBorder="1" applyAlignment="1"/>
    <xf numFmtId="0" fontId="0" fillId="0" borderId="0" xfId="0" applyFont="1" applyFill="1" applyBorder="1" applyAlignment="1"/>
    <xf numFmtId="0" fontId="22" fillId="5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7" borderId="14" xfId="0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1</xdr:row>
      <xdr:rowOff>152400</xdr:rowOff>
    </xdr:from>
    <xdr:to>
      <xdr:col>10</xdr:col>
      <xdr:colOff>390525</xdr:colOff>
      <xdr:row>7</xdr:row>
      <xdr:rowOff>19050</xdr:rowOff>
    </xdr:to>
    <xdr:sp macro="" textlink="">
      <xdr:nvSpPr>
        <xdr:cNvPr id="1025" name="Text Box 1" descr="ブーケ"/>
        <xdr:cNvSpPr txBox="1">
          <a:spLocks noChangeArrowheads="1"/>
        </xdr:cNvSpPr>
      </xdr:nvSpPr>
      <xdr:spPr bwMode="auto">
        <a:xfrm>
          <a:off x="3324225" y="323850"/>
          <a:ext cx="2305050" cy="8953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１０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8</xdr:row>
      <xdr:rowOff>123825</xdr:rowOff>
    </xdr:from>
    <xdr:to>
      <xdr:col>12</xdr:col>
      <xdr:colOff>104775</xdr:colOff>
      <xdr:row>12</xdr:row>
      <xdr:rowOff>104775</xdr:rowOff>
    </xdr:to>
    <xdr:grpSp>
      <xdr:nvGrpSpPr>
        <xdr:cNvPr id="1857" name="Group 833"/>
        <xdr:cNvGrpSpPr>
          <a:grpSpLocks/>
        </xdr:cNvGrpSpPr>
      </xdr:nvGrpSpPr>
      <xdr:grpSpPr bwMode="auto">
        <a:xfrm>
          <a:off x="1143000" y="1495425"/>
          <a:ext cx="5667375" cy="666750"/>
          <a:chOff x="111" y="157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38100</xdr:colOff>
      <xdr:row>13</xdr:row>
      <xdr:rowOff>19050</xdr:rowOff>
    </xdr:from>
    <xdr:to>
      <xdr:col>1</xdr:col>
      <xdr:colOff>333375</xdr:colOff>
      <xdr:row>14</xdr:row>
      <xdr:rowOff>142875</xdr:rowOff>
    </xdr:to>
    <xdr:pic>
      <xdr:nvPicPr>
        <xdr:cNvPr id="1855" name="Picture 83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" y="2247900"/>
          <a:ext cx="514350" cy="29527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9525</xdr:colOff>
      <xdr:row>19</xdr:row>
      <xdr:rowOff>0</xdr:rowOff>
    </xdr:from>
    <xdr:to>
      <xdr:col>16</xdr:col>
      <xdr:colOff>152400</xdr:colOff>
      <xdr:row>25</xdr:row>
      <xdr:rowOff>76200</xdr:rowOff>
    </xdr:to>
    <xdr:grpSp>
      <xdr:nvGrpSpPr>
        <xdr:cNvPr id="3" name="グループ化 2"/>
        <xdr:cNvGrpSpPr/>
      </xdr:nvGrpSpPr>
      <xdr:grpSpPr>
        <a:xfrm>
          <a:off x="7353300" y="3362325"/>
          <a:ext cx="2190750" cy="1104900"/>
          <a:chOff x="7353300" y="3362325"/>
          <a:chExt cx="2190750" cy="1104900"/>
        </a:xfrm>
      </xdr:grpSpPr>
      <xdr:pic>
        <xdr:nvPicPr>
          <xdr:cNvPr id="9" name="図 8"/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53300" y="3600450"/>
            <a:ext cx="2190750" cy="866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7962900" y="3362325"/>
            <a:ext cx="1438275" cy="361950"/>
          </a:xfrm>
          <a:prstGeom prst="rect">
            <a:avLst/>
          </a:prstGeom>
          <a:ln/>
        </xdr:spPr>
        <xdr:style>
          <a:lnRef idx="0">
            <a:schemeClr val="accent2"/>
          </a:lnRef>
          <a:fillRef idx="3">
            <a:schemeClr val="accent2"/>
          </a:fillRef>
          <a:effectRef idx="3">
            <a:schemeClr val="accent2"/>
          </a:effectRef>
          <a:fontRef idx="minor">
            <a:schemeClr val="lt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「スペイン産」の合計</a:t>
            </a:r>
          </a:p>
        </xdr:txBody>
      </xdr:sp>
    </xdr:grpSp>
    <xdr:clientData/>
  </xdr:twoCellAnchor>
  <xdr:twoCellAnchor editAs="oneCell">
    <xdr:from>
      <xdr:col>6</xdr:col>
      <xdr:colOff>609600</xdr:colOff>
      <xdr:row>27</xdr:row>
      <xdr:rowOff>76200</xdr:rowOff>
    </xdr:from>
    <xdr:to>
      <xdr:col>11</xdr:col>
      <xdr:colOff>228600</xdr:colOff>
      <xdr:row>32</xdr:row>
      <xdr:rowOff>38100</xdr:rowOff>
    </xdr:to>
    <xdr:pic>
      <xdr:nvPicPr>
        <xdr:cNvPr id="12" name="図 11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4810125"/>
          <a:ext cx="1990725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3"/>
  <sheetViews>
    <sheetView tabSelected="1" workbookViewId="0">
      <selection activeCell="B3" sqref="B3"/>
    </sheetView>
  </sheetViews>
  <sheetFormatPr defaultRowHeight="13.5" customHeight="1"/>
  <cols>
    <col min="1" max="1" width="2.875" style="1" customWidth="1"/>
    <col min="2" max="2" width="9.625" customWidth="1"/>
    <col min="3" max="3" width="8.375" customWidth="1"/>
    <col min="4" max="4" width="9.25" customWidth="1"/>
    <col min="5" max="5" width="8.375" customWidth="1"/>
    <col min="6" max="6" width="9.125" customWidth="1"/>
    <col min="7" max="7" width="9.375" customWidth="1"/>
    <col min="8" max="8" width="3.75" customWidth="1"/>
    <col min="9" max="9" width="1.625" customWidth="1"/>
    <col min="10" max="10" width="8" customWidth="1"/>
    <col min="11" max="11" width="8.375" customWidth="1"/>
    <col min="12" max="12" width="9.25" customWidth="1"/>
    <col min="13" max="13" width="8.375" customWidth="1"/>
    <col min="14" max="14" width="9.125" customWidth="1"/>
    <col min="15" max="15" width="9.375" customWidth="1"/>
    <col min="16" max="21" width="8.375" customWidth="1"/>
  </cols>
  <sheetData>
    <row r="1" spans="1:15" ht="13.5" customHeight="1">
      <c r="A1" s="89" t="s">
        <v>132</v>
      </c>
      <c r="B1" s="89"/>
      <c r="C1" s="89"/>
      <c r="D1" s="89"/>
      <c r="E1" s="89"/>
      <c r="F1" s="89"/>
      <c r="G1" s="89"/>
    </row>
    <row r="9" spans="1:15" ht="13.5" customHeight="1"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6"/>
    </row>
    <row r="10" spans="1:15" s="2" customFormat="1" ht="13.5" customHeight="1">
      <c r="A10" s="4"/>
      <c r="B10" s="4"/>
      <c r="C10" s="4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3.5" customHeight="1">
      <c r="A11" s="2"/>
      <c r="B11" s="9"/>
      <c r="C11" s="2"/>
      <c r="D11" s="2"/>
      <c r="E11" s="3"/>
      <c r="F11" s="7"/>
      <c r="G11" s="8"/>
      <c r="H11" s="2"/>
      <c r="I11" s="2"/>
      <c r="J11" s="2"/>
      <c r="K11" s="2"/>
      <c r="L11" s="2"/>
      <c r="M11" s="2"/>
      <c r="N11" s="2"/>
      <c r="O11" s="2"/>
    </row>
    <row r="12" spans="1:15" ht="13.5" customHeight="1">
      <c r="A12" s="2"/>
      <c r="E12" s="2"/>
      <c r="F12" s="2"/>
      <c r="G12" s="2"/>
      <c r="H12" s="2"/>
      <c r="I12" s="2"/>
      <c r="O12" s="2"/>
    </row>
    <row r="13" spans="1:15" ht="13.5" customHeight="1">
      <c r="A13" s="2"/>
      <c r="E13" s="2"/>
      <c r="F13" s="2"/>
      <c r="G13" s="2"/>
      <c r="H13" s="2"/>
      <c r="I13" s="2"/>
      <c r="O13" s="2"/>
    </row>
    <row r="14" spans="1:15" ht="13.5" customHeight="1">
      <c r="A14" s="2"/>
      <c r="E14" s="2"/>
      <c r="F14" s="2"/>
      <c r="G14" s="2"/>
      <c r="H14" s="2"/>
      <c r="I14" s="2"/>
      <c r="O14" s="2"/>
    </row>
    <row r="15" spans="1:15" ht="13.5" customHeight="1">
      <c r="A15" s="2"/>
      <c r="E15" s="2"/>
      <c r="F15" s="2"/>
      <c r="G15" s="2"/>
      <c r="H15" s="2"/>
      <c r="I15" s="2"/>
      <c r="J15" s="90" t="s">
        <v>83</v>
      </c>
      <c r="K15" s="90"/>
      <c r="L15" s="90"/>
      <c r="M15" s="90"/>
      <c r="O15" s="2"/>
    </row>
    <row r="16" spans="1:15" ht="17.25" customHeight="1" thickBot="1">
      <c r="B16" s="12">
        <v>1</v>
      </c>
    </row>
    <row r="17" spans="1:15" s="51" customFormat="1" ht="13.5" customHeight="1" thickTop="1">
      <c r="A17" s="50"/>
      <c r="C17" s="52"/>
    </row>
    <row r="18" spans="1:15" ht="18" customHeight="1">
      <c r="B18" t="s">
        <v>84</v>
      </c>
      <c r="J18" s="75" t="s">
        <v>126</v>
      </c>
      <c r="K18" s="76"/>
      <c r="L18" s="76"/>
      <c r="M18" s="76"/>
      <c r="N18" s="76"/>
      <c r="O18" s="76"/>
    </row>
    <row r="20" spans="1:15" ht="13.5" customHeight="1">
      <c r="B20" s="1" t="s">
        <v>85</v>
      </c>
      <c r="J20" s="1"/>
    </row>
    <row r="21" spans="1:15" ht="13.5" customHeight="1">
      <c r="B21" s="1"/>
      <c r="G21" s="69" t="s">
        <v>118</v>
      </c>
      <c r="J21" s="1"/>
    </row>
    <row r="22" spans="1:15" ht="13.5" customHeight="1">
      <c r="B22" s="88" t="s">
        <v>120</v>
      </c>
      <c r="C22" s="62"/>
      <c r="D22" s="62"/>
      <c r="E22" s="70"/>
      <c r="F22" s="63"/>
      <c r="G22" s="67">
        <f>SUMIF(D36:D49,"スペイン*",G36:G49)</f>
        <v>131900</v>
      </c>
      <c r="H22" t="s">
        <v>119</v>
      </c>
      <c r="J22" s="1"/>
    </row>
    <row r="23" spans="1:15" ht="13.5" customHeight="1">
      <c r="B23" s="62" t="s">
        <v>128</v>
      </c>
      <c r="C23" s="62"/>
      <c r="D23" s="62"/>
      <c r="E23" s="70"/>
      <c r="F23" s="63"/>
      <c r="G23" s="67">
        <f>SUMIF(E36:E49,"&lt;30000",G36:G49)</f>
        <v>1934700</v>
      </c>
      <c r="H23" t="s">
        <v>131</v>
      </c>
      <c r="J23" s="1"/>
    </row>
    <row r="24" spans="1:15" ht="13.5" customHeight="1">
      <c r="B24" s="55" t="s">
        <v>121</v>
      </c>
      <c r="C24" s="62"/>
      <c r="D24" s="62"/>
      <c r="E24" s="70"/>
      <c r="F24" s="63"/>
      <c r="G24" s="67">
        <f>SUMIF(C36:C49,"*木*",G36:G49)</f>
        <v>2817700</v>
      </c>
      <c r="H24" t="s">
        <v>123</v>
      </c>
      <c r="J24" s="1"/>
    </row>
    <row r="25" spans="1:15" ht="13.5" customHeight="1">
      <c r="B25" s="55"/>
      <c r="C25" s="62"/>
      <c r="D25" s="62"/>
      <c r="E25" s="56"/>
      <c r="F25" s="65"/>
      <c r="G25" s="51"/>
      <c r="J25" s="1"/>
    </row>
    <row r="26" spans="1:15" ht="13.5" customHeight="1">
      <c r="B26" s="4"/>
      <c r="F26" s="68"/>
      <c r="G26" s="61"/>
      <c r="J26" s="1"/>
    </row>
    <row r="27" spans="1:15" ht="13.5" customHeight="1">
      <c r="B27" s="62" t="s">
        <v>129</v>
      </c>
      <c r="C27" s="55"/>
      <c r="D27" s="55"/>
      <c r="E27" s="72"/>
      <c r="F27" s="73"/>
      <c r="G27" s="67">
        <f>DSUM(B35:G50,G35,E29:F30)</f>
        <v>2716300</v>
      </c>
      <c r="H27" t="s">
        <v>127</v>
      </c>
      <c r="J27" s="1"/>
    </row>
    <row r="28" spans="1:15" ht="13.5" customHeight="1">
      <c r="B28" s="92" t="s">
        <v>130</v>
      </c>
      <c r="C28" s="93"/>
      <c r="D28" s="93"/>
      <c r="E28" s="72"/>
      <c r="F28" s="71"/>
      <c r="G28" s="66"/>
    </row>
    <row r="29" spans="1:15" ht="13.5" customHeight="1">
      <c r="E29" s="64" t="s">
        <v>88</v>
      </c>
      <c r="F29" s="64" t="s">
        <v>122</v>
      </c>
    </row>
    <row r="30" spans="1:15" ht="13.5" customHeight="1">
      <c r="E30" s="74" t="s">
        <v>125</v>
      </c>
      <c r="F30" s="54" t="s">
        <v>124</v>
      </c>
    </row>
    <row r="31" spans="1:15" ht="13.5" customHeight="1">
      <c r="J31" s="1"/>
    </row>
    <row r="32" spans="1:15" ht="17.25" customHeight="1">
      <c r="E32" s="1"/>
    </row>
    <row r="33" spans="2:15" ht="13.5" customHeight="1">
      <c r="B33" s="1"/>
      <c r="J33" s="1"/>
    </row>
    <row r="34" spans="2:15" ht="13.5" customHeight="1">
      <c r="G34" s="57"/>
    </row>
    <row r="35" spans="2:15" ht="13.5" customHeight="1">
      <c r="B35" s="81" t="s">
        <v>101</v>
      </c>
      <c r="C35" s="81" t="s">
        <v>88</v>
      </c>
      <c r="D35" s="81" t="s">
        <v>86</v>
      </c>
      <c r="E35" s="81" t="s">
        <v>122</v>
      </c>
      <c r="F35" s="81" t="s">
        <v>82</v>
      </c>
      <c r="G35" s="81" t="s">
        <v>87</v>
      </c>
      <c r="J35" s="77"/>
      <c r="K35" s="77"/>
      <c r="L35" s="77"/>
      <c r="M35" s="77"/>
      <c r="N35" s="77"/>
      <c r="O35" s="77"/>
    </row>
    <row r="36" spans="2:15" ht="13.5" customHeight="1">
      <c r="B36" s="82" t="s">
        <v>99</v>
      </c>
      <c r="C36" s="83" t="s">
        <v>89</v>
      </c>
      <c r="D36" s="83" t="s">
        <v>104</v>
      </c>
      <c r="E36" s="84">
        <v>7800</v>
      </c>
      <c r="F36" s="85">
        <v>13</v>
      </c>
      <c r="G36" s="84">
        <f t="shared" ref="G36:G49" si="0">E36*F36</f>
        <v>101400</v>
      </c>
      <c r="J36" s="78"/>
      <c r="K36" s="17"/>
      <c r="L36" s="17"/>
      <c r="M36" s="79"/>
      <c r="N36" s="14"/>
      <c r="O36" s="79"/>
    </row>
    <row r="37" spans="2:15" ht="13.5" customHeight="1">
      <c r="B37" s="82" t="s">
        <v>100</v>
      </c>
      <c r="C37" s="83" t="s">
        <v>90</v>
      </c>
      <c r="D37" s="83" t="s">
        <v>106</v>
      </c>
      <c r="E37" s="84">
        <v>34000</v>
      </c>
      <c r="F37" s="85">
        <v>3</v>
      </c>
      <c r="G37" s="84">
        <f t="shared" si="0"/>
        <v>102000</v>
      </c>
      <c r="J37" s="78"/>
      <c r="K37" s="17"/>
      <c r="L37" s="17"/>
      <c r="M37" s="79"/>
      <c r="N37" s="14"/>
      <c r="O37" s="79"/>
    </row>
    <row r="38" spans="2:15" ht="13.5" customHeight="1">
      <c r="B38" s="82" t="s">
        <v>102</v>
      </c>
      <c r="C38" s="83" t="s">
        <v>91</v>
      </c>
      <c r="D38" s="83" t="s">
        <v>107</v>
      </c>
      <c r="E38" s="84">
        <v>6000</v>
      </c>
      <c r="F38" s="85">
        <v>1</v>
      </c>
      <c r="G38" s="84">
        <f t="shared" si="0"/>
        <v>6000</v>
      </c>
      <c r="J38" s="78"/>
      <c r="K38" s="17"/>
      <c r="L38" s="17"/>
      <c r="M38" s="79"/>
      <c r="N38" s="14"/>
      <c r="O38" s="79"/>
    </row>
    <row r="39" spans="2:15" ht="13.5" customHeight="1">
      <c r="B39" s="82" t="s">
        <v>97</v>
      </c>
      <c r="C39" s="83" t="s">
        <v>92</v>
      </c>
      <c r="D39" s="83" t="s">
        <v>108</v>
      </c>
      <c r="E39" s="84">
        <v>28000</v>
      </c>
      <c r="F39" s="85">
        <v>24</v>
      </c>
      <c r="G39" s="84">
        <f>E39*F39</f>
        <v>672000</v>
      </c>
      <c r="J39" s="78"/>
      <c r="K39" s="17"/>
      <c r="L39" s="17"/>
      <c r="M39" s="79"/>
      <c r="N39" s="14"/>
      <c r="O39" s="79"/>
    </row>
    <row r="40" spans="2:15" ht="13.5" customHeight="1">
      <c r="B40" s="82" t="s">
        <v>97</v>
      </c>
      <c r="C40" s="83" t="s">
        <v>93</v>
      </c>
      <c r="D40" s="83" t="s">
        <v>109</v>
      </c>
      <c r="E40" s="84">
        <v>37000</v>
      </c>
      <c r="F40" s="85">
        <v>5</v>
      </c>
      <c r="G40" s="84">
        <f t="shared" si="0"/>
        <v>185000</v>
      </c>
      <c r="J40" s="78"/>
      <c r="K40" s="17"/>
      <c r="L40" s="17"/>
      <c r="M40" s="79"/>
      <c r="N40" s="14"/>
      <c r="O40" s="79"/>
    </row>
    <row r="41" spans="2:15" ht="13.5" customHeight="1">
      <c r="B41" s="82" t="s">
        <v>97</v>
      </c>
      <c r="C41" s="83" t="s">
        <v>95</v>
      </c>
      <c r="D41" s="83" t="s">
        <v>111</v>
      </c>
      <c r="E41" s="84">
        <v>28900</v>
      </c>
      <c r="F41" s="85">
        <v>15</v>
      </c>
      <c r="G41" s="84">
        <f t="shared" si="0"/>
        <v>433500</v>
      </c>
      <c r="J41" s="78"/>
      <c r="K41" s="17"/>
      <c r="L41" s="17"/>
      <c r="M41" s="79"/>
      <c r="N41" s="14"/>
      <c r="O41" s="79"/>
    </row>
    <row r="42" spans="2:15" ht="13.5" customHeight="1">
      <c r="B42" s="82" t="s">
        <v>99</v>
      </c>
      <c r="C42" s="83" t="s">
        <v>96</v>
      </c>
      <c r="D42" s="83" t="s">
        <v>105</v>
      </c>
      <c r="E42" s="84">
        <v>4900</v>
      </c>
      <c r="F42" s="85">
        <v>5</v>
      </c>
      <c r="G42" s="84">
        <f t="shared" si="0"/>
        <v>24500</v>
      </c>
      <c r="J42" s="78"/>
      <c r="K42" s="17"/>
      <c r="L42" s="17"/>
      <c r="M42" s="79"/>
      <c r="N42" s="14"/>
      <c r="O42" s="79"/>
    </row>
    <row r="43" spans="2:15" ht="13.5" customHeight="1">
      <c r="B43" s="82" t="s">
        <v>99</v>
      </c>
      <c r="C43" s="83" t="s">
        <v>94</v>
      </c>
      <c r="D43" s="83" t="s">
        <v>110</v>
      </c>
      <c r="E43" s="84">
        <v>19000</v>
      </c>
      <c r="F43" s="85">
        <v>8</v>
      </c>
      <c r="G43" s="84">
        <f t="shared" si="0"/>
        <v>152000</v>
      </c>
      <c r="J43" s="78"/>
      <c r="K43" s="17"/>
      <c r="L43" s="17"/>
      <c r="M43" s="79"/>
      <c r="N43" s="14"/>
      <c r="O43" s="79"/>
    </row>
    <row r="44" spans="2:15" ht="13.5" customHeight="1">
      <c r="B44" s="82" t="s">
        <v>100</v>
      </c>
      <c r="C44" s="83" t="s">
        <v>89</v>
      </c>
      <c r="D44" s="83" t="s">
        <v>112</v>
      </c>
      <c r="E44" s="84">
        <v>42000</v>
      </c>
      <c r="F44" s="85">
        <v>28</v>
      </c>
      <c r="G44" s="84">
        <f t="shared" si="0"/>
        <v>1176000</v>
      </c>
      <c r="H44" s="57"/>
      <c r="J44" s="78"/>
      <c r="K44" s="17"/>
      <c r="L44" s="17"/>
      <c r="M44" s="79"/>
      <c r="N44" s="14"/>
      <c r="O44" s="79"/>
    </row>
    <row r="45" spans="2:15" ht="13.5" customHeight="1">
      <c r="B45" s="82" t="s">
        <v>97</v>
      </c>
      <c r="C45" s="83" t="s">
        <v>95</v>
      </c>
      <c r="D45" s="83" t="s">
        <v>113</v>
      </c>
      <c r="E45" s="84">
        <v>39200</v>
      </c>
      <c r="F45" s="85">
        <v>3</v>
      </c>
      <c r="G45" s="84">
        <f t="shared" si="0"/>
        <v>117600</v>
      </c>
      <c r="J45" s="78"/>
      <c r="K45" s="17"/>
      <c r="L45" s="17"/>
      <c r="M45" s="79"/>
      <c r="N45" s="14"/>
      <c r="O45" s="79"/>
    </row>
    <row r="46" spans="2:15" ht="13.5" customHeight="1">
      <c r="B46" s="82" t="s">
        <v>97</v>
      </c>
      <c r="C46" s="83" t="s">
        <v>89</v>
      </c>
      <c r="D46" s="83" t="s">
        <v>114</v>
      </c>
      <c r="E46" s="84">
        <v>52000</v>
      </c>
      <c r="F46" s="85">
        <v>7</v>
      </c>
      <c r="G46" s="84">
        <f t="shared" si="0"/>
        <v>364000</v>
      </c>
      <c r="J46" s="78"/>
      <c r="K46" s="17"/>
      <c r="L46" s="17"/>
      <c r="M46" s="79"/>
      <c r="N46" s="14"/>
      <c r="O46" s="79"/>
    </row>
    <row r="47" spans="2:15" ht="13.5" customHeight="1">
      <c r="B47" s="82" t="s">
        <v>97</v>
      </c>
      <c r="C47" s="83" t="s">
        <v>94</v>
      </c>
      <c r="D47" s="83" t="s">
        <v>115</v>
      </c>
      <c r="E47" s="84">
        <v>48000</v>
      </c>
      <c r="F47" s="85">
        <v>4</v>
      </c>
      <c r="G47" s="84">
        <f t="shared" si="0"/>
        <v>192000</v>
      </c>
      <c r="J47" s="78"/>
      <c r="K47" s="17"/>
      <c r="L47" s="17"/>
      <c r="M47" s="79"/>
      <c r="N47" s="14"/>
      <c r="O47" s="79"/>
    </row>
    <row r="48" spans="2:15" ht="13.5" customHeight="1">
      <c r="B48" s="82" t="s">
        <v>99</v>
      </c>
      <c r="C48" s="83" t="s">
        <v>90</v>
      </c>
      <c r="D48" s="83" t="s">
        <v>116</v>
      </c>
      <c r="E48" s="84">
        <v>28700</v>
      </c>
      <c r="F48" s="85">
        <v>19</v>
      </c>
      <c r="G48" s="84">
        <f t="shared" si="0"/>
        <v>545300</v>
      </c>
      <c r="J48" s="78"/>
      <c r="K48" s="17"/>
      <c r="L48" s="17"/>
      <c r="M48" s="79"/>
      <c r="N48" s="14"/>
      <c r="O48" s="79"/>
    </row>
    <row r="49" spans="2:15" ht="13.5" customHeight="1">
      <c r="B49" s="86" t="s">
        <v>98</v>
      </c>
      <c r="C49" s="83" t="s">
        <v>95</v>
      </c>
      <c r="D49" s="83" t="s">
        <v>117</v>
      </c>
      <c r="E49" s="84">
        <v>32800</v>
      </c>
      <c r="F49" s="85">
        <v>13</v>
      </c>
      <c r="G49" s="84">
        <f t="shared" si="0"/>
        <v>426400</v>
      </c>
      <c r="J49" s="80"/>
      <c r="K49" s="17"/>
      <c r="L49" s="17"/>
      <c r="M49" s="79"/>
      <c r="N49" s="14"/>
      <c r="O49" s="79"/>
    </row>
    <row r="50" spans="2:15" ht="13.5" customHeight="1">
      <c r="B50" s="94" t="s">
        <v>103</v>
      </c>
      <c r="C50" s="94"/>
      <c r="D50" s="94"/>
      <c r="E50" s="94"/>
      <c r="F50" s="94"/>
      <c r="G50" s="87">
        <f>SUM(G36:G49)</f>
        <v>4497700</v>
      </c>
      <c r="J50" s="91"/>
      <c r="K50" s="91"/>
      <c r="L50" s="91"/>
      <c r="M50" s="91"/>
      <c r="N50" s="91"/>
      <c r="O50" s="13"/>
    </row>
    <row r="51" spans="2:15" ht="13.5" customHeight="1">
      <c r="B51" s="58"/>
      <c r="C51" s="58"/>
      <c r="D51" s="58"/>
      <c r="E51" s="58"/>
      <c r="F51" s="58"/>
      <c r="G51" s="59"/>
    </row>
    <row r="52" spans="2:15" ht="13.5" customHeight="1">
      <c r="G52" s="60"/>
    </row>
    <row r="73" spans="3:3" ht="13.5" customHeight="1">
      <c r="C73" ph="1"/>
    </row>
    <row r="75" spans="3:3" ht="13.5" customHeight="1">
      <c r="C75" ph="1"/>
    </row>
    <row r="76" spans="3:3" ht="13.5" customHeight="1">
      <c r="C76" ph="1"/>
    </row>
    <row r="77" spans="3:3" ht="13.5" customHeight="1">
      <c r="C77" ph="1"/>
    </row>
    <row r="88" spans="3:3" ht="13.5" customHeight="1">
      <c r="C88" ph="1"/>
    </row>
    <row r="90" spans="3:3" ht="13.5" customHeight="1">
      <c r="C90" ph="1"/>
    </row>
    <row r="91" spans="3:3" ht="13.5" customHeight="1">
      <c r="C91" ph="1"/>
    </row>
    <row r="92" spans="3:3" ht="13.5" customHeight="1">
      <c r="C92" ph="1"/>
    </row>
    <row r="115" spans="3:3" ht="13.5" customHeight="1">
      <c r="C115" ph="1"/>
    </row>
    <row r="117" spans="3:3" ht="13.5" customHeight="1">
      <c r="C117" ph="1"/>
    </row>
    <row r="118" spans="3:3" ht="13.5" customHeight="1">
      <c r="C118" ph="1"/>
    </row>
    <row r="119" spans="3:3" ht="13.5" customHeight="1">
      <c r="C119" ph="1"/>
    </row>
    <row r="120" spans="3:3" ht="13.5" customHeight="1">
      <c r="C120" ph="1"/>
    </row>
    <row r="122" spans="3:3" ht="13.5" customHeight="1">
      <c r="C122" ph="1"/>
    </row>
    <row r="129" spans="3:3" ht="13.5" customHeight="1">
      <c r="C129" ph="1"/>
    </row>
    <row r="130" spans="3:3" ht="13.5" customHeight="1">
      <c r="C130" ph="1"/>
    </row>
    <row r="131" spans="3:3" ht="13.5" customHeight="1">
      <c r="C131" ph="1"/>
    </row>
    <row r="133" spans="3:3" ht="13.5" customHeight="1">
      <c r="C133" ph="1"/>
    </row>
  </sheetData>
  <mergeCells count="5">
    <mergeCell ref="A1:G1"/>
    <mergeCell ref="J15:M15"/>
    <mergeCell ref="J50:N50"/>
    <mergeCell ref="B28:D28"/>
    <mergeCell ref="B50:F50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52"/>
  <sheetViews>
    <sheetView topLeftCell="A22" workbookViewId="0">
      <selection activeCell="E31" sqref="E31:J40"/>
    </sheetView>
  </sheetViews>
  <sheetFormatPr defaultRowHeight="13.5"/>
  <cols>
    <col min="6" max="6" width="10" bestFit="1" customWidth="1"/>
  </cols>
  <sheetData>
    <row r="2" spans="2:13">
      <c r="B2" s="14"/>
      <c r="C2" s="14"/>
      <c r="D2" s="14"/>
      <c r="E2" s="14"/>
      <c r="F2" s="14"/>
      <c r="G2" s="14"/>
      <c r="H2" s="14"/>
      <c r="I2" s="14"/>
    </row>
    <row r="3" spans="2:13" ht="14.25" thickBot="1">
      <c r="B3" s="14"/>
      <c r="C3" s="14"/>
      <c r="D3" s="14"/>
      <c r="E3" s="14"/>
      <c r="F3" s="14"/>
      <c r="G3" s="14"/>
      <c r="H3" s="14"/>
      <c r="I3" s="14"/>
    </row>
    <row r="4" spans="2:13" ht="14.25" thickBot="1">
      <c r="B4" s="14"/>
      <c r="C4" s="29" t="s">
        <v>0</v>
      </c>
      <c r="D4" s="30" t="s">
        <v>1</v>
      </c>
      <c r="E4" s="30" t="s">
        <v>2</v>
      </c>
      <c r="F4" s="30" t="s">
        <v>3</v>
      </c>
      <c r="G4" s="31" t="s">
        <v>4</v>
      </c>
      <c r="I4" s="14"/>
    </row>
    <row r="5" spans="2:13">
      <c r="B5" s="14"/>
      <c r="C5" s="32" t="s">
        <v>30</v>
      </c>
      <c r="D5" s="30" t="s">
        <v>5</v>
      </c>
      <c r="E5" s="33" t="s">
        <v>6</v>
      </c>
      <c r="F5" s="26">
        <v>20581</v>
      </c>
      <c r="G5" s="34">
        <v>120800</v>
      </c>
      <c r="I5" s="14"/>
      <c r="J5" s="11"/>
      <c r="K5" s="11"/>
      <c r="M5" s="11"/>
    </row>
    <row r="6" spans="2:13">
      <c r="B6" s="14"/>
      <c r="C6" s="18" t="s">
        <v>31</v>
      </c>
      <c r="D6" s="20" t="s">
        <v>7</v>
      </c>
      <c r="E6" s="19" t="s">
        <v>8</v>
      </c>
      <c r="F6" s="27">
        <v>28731</v>
      </c>
      <c r="G6" s="21">
        <v>56000</v>
      </c>
      <c r="I6" s="14"/>
    </row>
    <row r="7" spans="2:13">
      <c r="B7" s="14"/>
      <c r="C7" s="18" t="s">
        <v>32</v>
      </c>
      <c r="D7" s="20" t="s">
        <v>7</v>
      </c>
      <c r="E7" s="19" t="s">
        <v>10</v>
      </c>
      <c r="F7" s="27">
        <v>24643</v>
      </c>
      <c r="G7" s="21">
        <v>98500</v>
      </c>
      <c r="I7" s="14" t="s">
        <v>0</v>
      </c>
    </row>
    <row r="8" spans="2:13">
      <c r="B8" s="14"/>
      <c r="C8" s="18" t="s">
        <v>33</v>
      </c>
      <c r="D8" s="20" t="s">
        <v>7</v>
      </c>
      <c r="E8" s="19" t="s">
        <v>8</v>
      </c>
      <c r="F8" s="27">
        <v>21825</v>
      </c>
      <c r="G8" s="21">
        <v>209000</v>
      </c>
      <c r="I8" s="14" t="s">
        <v>28</v>
      </c>
    </row>
    <row r="9" spans="2:13">
      <c r="B9" s="14"/>
      <c r="C9" s="18" t="s">
        <v>34</v>
      </c>
      <c r="D9" s="20" t="s">
        <v>5</v>
      </c>
      <c r="E9" s="19" t="s">
        <v>10</v>
      </c>
      <c r="F9" s="27">
        <v>22968</v>
      </c>
      <c r="G9" s="21">
        <v>4800</v>
      </c>
      <c r="I9" s="14" t="s">
        <v>29</v>
      </c>
    </row>
    <row r="10" spans="2:13">
      <c r="B10" s="14"/>
      <c r="C10" s="18" t="s">
        <v>35</v>
      </c>
      <c r="D10" s="20" t="s">
        <v>5</v>
      </c>
      <c r="E10" s="19" t="s">
        <v>8</v>
      </c>
      <c r="F10" s="27">
        <v>25781</v>
      </c>
      <c r="G10" s="21">
        <v>590300</v>
      </c>
      <c r="I10" s="14" t="s">
        <v>9</v>
      </c>
    </row>
    <row r="11" spans="2:13">
      <c r="B11" s="14"/>
      <c r="C11" s="18" t="s">
        <v>36</v>
      </c>
      <c r="D11" s="20" t="s">
        <v>7</v>
      </c>
      <c r="E11" s="19" t="s">
        <v>6</v>
      </c>
      <c r="F11" s="27">
        <v>27735</v>
      </c>
      <c r="G11" s="21">
        <v>76900</v>
      </c>
      <c r="I11" s="14" t="s">
        <v>11</v>
      </c>
    </row>
    <row r="12" spans="2:13">
      <c r="B12" s="14"/>
      <c r="C12" s="18" t="s">
        <v>37</v>
      </c>
      <c r="D12" s="20" t="s">
        <v>5</v>
      </c>
      <c r="E12" s="19" t="s">
        <v>8</v>
      </c>
      <c r="F12" s="27">
        <v>25262</v>
      </c>
      <c r="G12" s="21">
        <v>13900</v>
      </c>
      <c r="I12" s="14" t="s">
        <v>12</v>
      </c>
    </row>
    <row r="13" spans="2:13">
      <c r="B13" s="14"/>
      <c r="C13" s="18" t="s">
        <v>38</v>
      </c>
      <c r="D13" s="20" t="s">
        <v>7</v>
      </c>
      <c r="E13" s="19" t="s">
        <v>10</v>
      </c>
      <c r="F13" s="27">
        <v>19787</v>
      </c>
      <c r="G13" s="21">
        <v>57800</v>
      </c>
      <c r="I13" s="14" t="s">
        <v>13</v>
      </c>
    </row>
    <row r="14" spans="2:13">
      <c r="B14" s="14"/>
      <c r="C14" s="18" t="s">
        <v>39</v>
      </c>
      <c r="D14" s="20" t="s">
        <v>7</v>
      </c>
      <c r="E14" s="19" t="s">
        <v>10</v>
      </c>
      <c r="F14" s="27">
        <v>17733</v>
      </c>
      <c r="G14" s="21">
        <v>100000</v>
      </c>
      <c r="I14" s="14" t="s">
        <v>14</v>
      </c>
    </row>
    <row r="15" spans="2:13">
      <c r="B15" s="14"/>
      <c r="C15" s="18" t="s">
        <v>40</v>
      </c>
      <c r="D15" s="20" t="s">
        <v>7</v>
      </c>
      <c r="E15" s="19" t="s">
        <v>6</v>
      </c>
      <c r="F15" s="27">
        <v>18362</v>
      </c>
      <c r="G15" s="21">
        <v>156800</v>
      </c>
      <c r="I15" s="14" t="s">
        <v>15</v>
      </c>
    </row>
    <row r="16" spans="2:13">
      <c r="B16" s="14"/>
      <c r="C16" s="18" t="s">
        <v>41</v>
      </c>
      <c r="D16" s="20" t="s">
        <v>5</v>
      </c>
      <c r="E16" s="19" t="s">
        <v>8</v>
      </c>
      <c r="F16" s="27">
        <v>27028</v>
      </c>
      <c r="G16" s="21">
        <v>83200</v>
      </c>
      <c r="I16" s="14" t="s">
        <v>16</v>
      </c>
    </row>
    <row r="17" spans="2:14">
      <c r="B17" s="14"/>
      <c r="C17" s="18" t="s">
        <v>42</v>
      </c>
      <c r="D17" s="20" t="s">
        <v>7</v>
      </c>
      <c r="E17" s="19" t="s">
        <v>8</v>
      </c>
      <c r="F17" s="27">
        <v>24904</v>
      </c>
      <c r="G17" s="21">
        <v>8700</v>
      </c>
      <c r="I17" s="14" t="s">
        <v>17</v>
      </c>
    </row>
    <row r="18" spans="2:14">
      <c r="B18" s="14"/>
      <c r="C18" s="18" t="s">
        <v>43</v>
      </c>
      <c r="D18" s="20" t="s">
        <v>7</v>
      </c>
      <c r="E18" s="19" t="s">
        <v>8</v>
      </c>
      <c r="F18" s="27">
        <v>21803</v>
      </c>
      <c r="G18" s="21">
        <v>91800</v>
      </c>
      <c r="I18" s="14" t="s">
        <v>18</v>
      </c>
    </row>
    <row r="19" spans="2:14">
      <c r="B19" s="14"/>
      <c r="C19" s="18" t="s">
        <v>44</v>
      </c>
      <c r="D19" s="20" t="s">
        <v>5</v>
      </c>
      <c r="E19" s="19" t="s">
        <v>6</v>
      </c>
      <c r="F19" s="27">
        <v>19400</v>
      </c>
      <c r="G19" s="21">
        <v>236700</v>
      </c>
      <c r="I19" s="14" t="s">
        <v>19</v>
      </c>
    </row>
    <row r="20" spans="2:14">
      <c r="B20" s="14"/>
      <c r="C20" s="18" t="s">
        <v>45</v>
      </c>
      <c r="D20" s="20" t="s">
        <v>7</v>
      </c>
      <c r="E20" s="19" t="s">
        <v>10</v>
      </c>
      <c r="F20" s="27">
        <v>24363</v>
      </c>
      <c r="G20" s="21">
        <v>371200</v>
      </c>
      <c r="I20" s="14" t="s">
        <v>20</v>
      </c>
    </row>
    <row r="21" spans="2:14">
      <c r="B21" s="14"/>
      <c r="C21" s="18" t="s">
        <v>46</v>
      </c>
      <c r="D21" s="20" t="s">
        <v>7</v>
      </c>
      <c r="E21" s="19" t="s">
        <v>8</v>
      </c>
      <c r="F21" s="27">
        <v>19467</v>
      </c>
      <c r="G21" s="21">
        <v>78000</v>
      </c>
      <c r="I21" s="14" t="s">
        <v>21</v>
      </c>
    </row>
    <row r="22" spans="2:14">
      <c r="B22" s="14"/>
      <c r="C22" s="18" t="s">
        <v>47</v>
      </c>
      <c r="D22" s="20" t="s">
        <v>7</v>
      </c>
      <c r="E22" s="19" t="s">
        <v>6</v>
      </c>
      <c r="F22" s="27">
        <v>29085</v>
      </c>
      <c r="G22" s="21">
        <v>9800</v>
      </c>
      <c r="I22" s="14" t="s">
        <v>22</v>
      </c>
    </row>
    <row r="23" spans="2:14">
      <c r="B23" s="14"/>
      <c r="C23" s="18" t="s">
        <v>48</v>
      </c>
      <c r="D23" s="20" t="s">
        <v>5</v>
      </c>
      <c r="E23" s="19" t="s">
        <v>8</v>
      </c>
      <c r="F23" s="27">
        <v>27767</v>
      </c>
      <c r="G23" s="21">
        <v>23800</v>
      </c>
      <c r="I23" s="14" t="s">
        <v>23</v>
      </c>
    </row>
    <row r="24" spans="2:14" ht="14.25" thickBot="1">
      <c r="B24" s="14"/>
      <c r="C24" s="22" t="s">
        <v>49</v>
      </c>
      <c r="D24" s="24" t="s">
        <v>7</v>
      </c>
      <c r="E24" s="23" t="s">
        <v>8</v>
      </c>
      <c r="F24" s="28">
        <v>29258</v>
      </c>
      <c r="G24" s="25">
        <v>89000</v>
      </c>
      <c r="I24" s="14" t="s">
        <v>24</v>
      </c>
    </row>
    <row r="25" spans="2:14">
      <c r="B25" s="14"/>
      <c r="C25" s="17"/>
      <c r="D25" s="17"/>
      <c r="E25" s="17"/>
      <c r="F25" s="15"/>
      <c r="G25" s="16"/>
      <c r="H25" s="14"/>
      <c r="I25" s="14" t="s">
        <v>25</v>
      </c>
    </row>
    <row r="26" spans="2:14">
      <c r="B26" s="14"/>
      <c r="C26" s="14"/>
      <c r="D26" s="14"/>
      <c r="E26" s="14"/>
      <c r="F26" s="14"/>
      <c r="G26" s="14"/>
      <c r="H26" s="14"/>
      <c r="I26" s="14" t="s">
        <v>26</v>
      </c>
    </row>
    <row r="27" spans="2:14">
      <c r="B27" s="14"/>
      <c r="C27" s="14"/>
      <c r="D27" s="14"/>
      <c r="E27" s="14"/>
      <c r="F27" s="14"/>
      <c r="G27" s="14"/>
      <c r="H27" s="14"/>
      <c r="I27" s="14" t="s">
        <v>27</v>
      </c>
    </row>
    <row r="30" spans="2:14">
      <c r="B30" s="11"/>
      <c r="C30" s="11" t="s">
        <v>50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2:14">
      <c r="B31" s="10"/>
      <c r="C31" s="35" t="s">
        <v>51</v>
      </c>
      <c r="D31" s="36" t="s">
        <v>1</v>
      </c>
      <c r="E31" s="36" t="s">
        <v>52</v>
      </c>
      <c r="F31" s="36" t="s">
        <v>53</v>
      </c>
      <c r="G31" s="36" t="s">
        <v>81</v>
      </c>
      <c r="H31" s="36" t="s">
        <v>57</v>
      </c>
      <c r="I31" s="36" t="s">
        <v>54</v>
      </c>
      <c r="J31" s="36" t="s">
        <v>55</v>
      </c>
      <c r="K31" s="35" t="s">
        <v>56</v>
      </c>
      <c r="M31" s="11"/>
      <c r="N31" s="11"/>
    </row>
    <row r="32" spans="2:14">
      <c r="B32" s="10"/>
      <c r="C32" s="37" t="e">
        <f t="shared" ref="C32:C40" si="0">RANK(K32,$K$91:$K$99,1)</f>
        <v>#N/A</v>
      </c>
      <c r="D32" s="36" t="s">
        <v>5</v>
      </c>
      <c r="E32" s="38"/>
      <c r="F32" s="36" t="s">
        <v>58</v>
      </c>
      <c r="G32" s="37">
        <v>78</v>
      </c>
      <c r="H32" s="41">
        <v>23700</v>
      </c>
      <c r="I32" s="37">
        <v>76</v>
      </c>
      <c r="J32" s="39"/>
      <c r="K32" s="40">
        <f t="shared" ref="K32:K40" si="1">AVERAGE(G32:I32)</f>
        <v>7951.333333333333</v>
      </c>
      <c r="M32" s="11"/>
      <c r="N32" s="11"/>
    </row>
    <row r="33" spans="2:14">
      <c r="B33" s="10"/>
      <c r="C33" s="37" t="e">
        <f t="shared" si="0"/>
        <v>#N/A</v>
      </c>
      <c r="D33" s="36" t="s">
        <v>5</v>
      </c>
      <c r="E33" s="38"/>
      <c r="F33" s="36" t="s">
        <v>59</v>
      </c>
      <c r="G33" s="37">
        <v>80</v>
      </c>
      <c r="H33" s="41">
        <v>22400</v>
      </c>
      <c r="I33" s="37">
        <v>72</v>
      </c>
      <c r="J33" s="38"/>
      <c r="K33" s="40">
        <f t="shared" si="1"/>
        <v>7517.333333333333</v>
      </c>
      <c r="M33" s="11"/>
      <c r="N33" s="11"/>
    </row>
    <row r="34" spans="2:14">
      <c r="B34" s="10"/>
      <c r="C34" s="37" t="e">
        <f t="shared" si="0"/>
        <v>#N/A</v>
      </c>
      <c r="D34" s="36" t="s">
        <v>7</v>
      </c>
      <c r="E34" s="38"/>
      <c r="F34" s="36" t="s">
        <v>60</v>
      </c>
      <c r="G34" s="37">
        <v>77</v>
      </c>
      <c r="H34" s="41">
        <v>19800</v>
      </c>
      <c r="I34" s="37">
        <v>71</v>
      </c>
      <c r="J34" s="38"/>
      <c r="K34" s="40">
        <f t="shared" si="1"/>
        <v>6649.333333333333</v>
      </c>
      <c r="M34" s="11"/>
      <c r="N34" s="11"/>
    </row>
    <row r="35" spans="2:14">
      <c r="B35" s="10"/>
      <c r="C35" s="37" t="e">
        <f t="shared" si="0"/>
        <v>#N/A</v>
      </c>
      <c r="D35" s="36" t="s">
        <v>5</v>
      </c>
      <c r="E35" s="38"/>
      <c r="F35" s="36" t="s">
        <v>61</v>
      </c>
      <c r="G35" s="37">
        <v>70</v>
      </c>
      <c r="H35" s="41">
        <v>27800</v>
      </c>
      <c r="I35" s="37">
        <v>69</v>
      </c>
      <c r="J35" s="38"/>
      <c r="K35" s="40">
        <f t="shared" si="1"/>
        <v>9313</v>
      </c>
      <c r="M35" s="11"/>
      <c r="N35" s="11"/>
    </row>
    <row r="36" spans="2:14">
      <c r="B36" s="10"/>
      <c r="C36" s="37" t="e">
        <f t="shared" si="0"/>
        <v>#N/A</v>
      </c>
      <c r="D36" s="36" t="s">
        <v>7</v>
      </c>
      <c r="E36" s="38"/>
      <c r="F36" s="36" t="s">
        <v>62</v>
      </c>
      <c r="G36" s="37">
        <v>78</v>
      </c>
      <c r="H36" s="41">
        <v>22000</v>
      </c>
      <c r="I36" s="37">
        <v>78</v>
      </c>
      <c r="J36" s="38"/>
      <c r="K36" s="40">
        <f t="shared" si="1"/>
        <v>7385.333333333333</v>
      </c>
      <c r="M36" s="11"/>
      <c r="N36" s="11"/>
    </row>
    <row r="37" spans="2:14">
      <c r="B37" s="10"/>
      <c r="C37" s="37" t="e">
        <f t="shared" si="0"/>
        <v>#N/A</v>
      </c>
      <c r="D37" s="36" t="s">
        <v>7</v>
      </c>
      <c r="E37" s="38"/>
      <c r="F37" s="36" t="s">
        <v>63</v>
      </c>
      <c r="G37" s="37">
        <v>72</v>
      </c>
      <c r="H37" s="41">
        <v>24300</v>
      </c>
      <c r="I37" s="37">
        <v>82</v>
      </c>
      <c r="J37" s="38"/>
      <c r="K37" s="40">
        <f t="shared" si="1"/>
        <v>8151.333333333333</v>
      </c>
      <c r="M37" s="11"/>
      <c r="N37" s="11"/>
    </row>
    <row r="38" spans="2:14">
      <c r="B38" s="10"/>
      <c r="C38" s="37" t="e">
        <f t="shared" si="0"/>
        <v>#N/A</v>
      </c>
      <c r="D38" s="36" t="s">
        <v>5</v>
      </c>
      <c r="E38" s="38"/>
      <c r="F38" s="36" t="s">
        <v>64</v>
      </c>
      <c r="G38" s="37">
        <v>71</v>
      </c>
      <c r="H38" s="41">
        <v>25600</v>
      </c>
      <c r="I38" s="37">
        <v>73</v>
      </c>
      <c r="J38" s="38"/>
      <c r="K38" s="40">
        <f t="shared" si="1"/>
        <v>8581.3333333333339</v>
      </c>
      <c r="M38" s="11"/>
      <c r="N38" s="11"/>
    </row>
    <row r="39" spans="2:14">
      <c r="B39" s="10"/>
      <c r="C39" s="37" t="e">
        <f t="shared" si="0"/>
        <v>#N/A</v>
      </c>
      <c r="D39" s="36" t="s">
        <v>7</v>
      </c>
      <c r="E39" s="38"/>
      <c r="F39" s="36" t="s">
        <v>65</v>
      </c>
      <c r="G39" s="37">
        <v>73</v>
      </c>
      <c r="H39" s="41">
        <v>28900</v>
      </c>
      <c r="I39" s="37">
        <v>70</v>
      </c>
      <c r="J39" s="38"/>
      <c r="K39" s="40">
        <f t="shared" si="1"/>
        <v>9681</v>
      </c>
      <c r="M39" s="11"/>
      <c r="N39" s="11"/>
    </row>
    <row r="40" spans="2:14">
      <c r="B40" s="10"/>
      <c r="C40" s="37" t="e">
        <f t="shared" si="0"/>
        <v>#N/A</v>
      </c>
      <c r="D40" s="36" t="s">
        <v>5</v>
      </c>
      <c r="E40" s="38"/>
      <c r="F40" s="36" t="s">
        <v>66</v>
      </c>
      <c r="G40" s="37">
        <v>68</v>
      </c>
      <c r="H40" s="41">
        <v>26000</v>
      </c>
      <c r="I40" s="37">
        <v>78</v>
      </c>
      <c r="J40" s="38"/>
      <c r="K40" s="40">
        <f t="shared" si="1"/>
        <v>8715.3333333333339</v>
      </c>
      <c r="M40" s="11"/>
      <c r="N40" s="11"/>
    </row>
    <row r="41" spans="2:14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42"/>
      <c r="M41" s="11"/>
      <c r="N41" s="11"/>
    </row>
    <row r="42" spans="2:14">
      <c r="B42" s="10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1"/>
      <c r="N42" s="11"/>
    </row>
    <row r="43" spans="2:14" ht="14.25" thickBot="1">
      <c r="B43" s="11">
        <v>2</v>
      </c>
      <c r="C43" s="11" t="s">
        <v>67</v>
      </c>
      <c r="D43" s="11"/>
      <c r="E43" s="11"/>
      <c r="F43" s="11"/>
      <c r="G43" s="43"/>
      <c r="H43" s="44" t="s">
        <v>68</v>
      </c>
      <c r="I43" s="45">
        <f>SUMIF(D32:D40,"男",H32:H40)</f>
        <v>125500</v>
      </c>
      <c r="J43" s="46" t="s">
        <v>69</v>
      </c>
      <c r="K43" s="11"/>
      <c r="L43" s="11"/>
      <c r="M43" s="11"/>
      <c r="N43" s="11"/>
    </row>
    <row r="44" spans="2:14" ht="14.25" thickBot="1">
      <c r="B44" s="11">
        <v>3</v>
      </c>
      <c r="C44" s="11" t="s">
        <v>70</v>
      </c>
      <c r="D44" s="11"/>
      <c r="E44" s="11"/>
      <c r="F44" s="11"/>
      <c r="G44" s="43"/>
      <c r="H44" s="44" t="s">
        <v>68</v>
      </c>
      <c r="I44" s="45">
        <f>SUMIF(D32:D40,"女",H32:H40)</f>
        <v>95000</v>
      </c>
      <c r="J44" s="46" t="s">
        <v>71</v>
      </c>
      <c r="K44" s="11"/>
      <c r="L44" s="11"/>
      <c r="M44" s="11"/>
      <c r="N44" s="11"/>
    </row>
    <row r="45" spans="2:14">
      <c r="B45" s="11"/>
      <c r="C45" s="11"/>
      <c r="D45" s="11"/>
      <c r="E45" s="11"/>
      <c r="F45" s="47" t="s">
        <v>72</v>
      </c>
      <c r="G45" s="13">
        <f>SUM(G43:G44)</f>
        <v>0</v>
      </c>
      <c r="H45" s="47" t="s">
        <v>72</v>
      </c>
      <c r="I45" s="48">
        <f>SUM(I43:I44)</f>
        <v>220500</v>
      </c>
      <c r="J45" s="46"/>
      <c r="K45" s="11"/>
      <c r="L45" s="11"/>
      <c r="M45" s="11"/>
      <c r="N45" s="11"/>
    </row>
    <row r="46" spans="2:14">
      <c r="B46" s="11"/>
      <c r="C46" s="11"/>
      <c r="D46" s="11"/>
      <c r="E46" s="11"/>
      <c r="F46" s="11"/>
      <c r="G46" s="11"/>
      <c r="H46" s="11"/>
      <c r="I46" s="11"/>
      <c r="J46" s="46"/>
      <c r="K46" s="11"/>
      <c r="L46" s="11"/>
      <c r="M46" s="11"/>
      <c r="N46" s="11"/>
    </row>
    <row r="47" spans="2:14">
      <c r="B47" s="11">
        <v>4</v>
      </c>
      <c r="C47" s="11" t="s">
        <v>73</v>
      </c>
      <c r="D47" s="11"/>
      <c r="E47" s="11"/>
      <c r="F47" s="11"/>
      <c r="G47" s="11"/>
      <c r="H47" s="11"/>
      <c r="I47" s="11"/>
      <c r="J47" s="46"/>
      <c r="K47" s="11"/>
      <c r="L47" s="11"/>
      <c r="M47" s="11"/>
      <c r="N47" s="11"/>
    </row>
    <row r="48" spans="2:14" ht="14.25" thickBot="1">
      <c r="B48" s="11"/>
      <c r="C48" s="11"/>
      <c r="D48" s="11"/>
      <c r="E48" s="49" t="s">
        <v>74</v>
      </c>
      <c r="F48" s="11"/>
      <c r="G48" s="43"/>
      <c r="H48" s="44" t="s">
        <v>68</v>
      </c>
      <c r="I48" s="11" t="e">
        <f>SMALL($G$91:$I$99,1)</f>
        <v>#NUM!</v>
      </c>
      <c r="J48" s="46" t="s">
        <v>75</v>
      </c>
      <c r="K48" s="11"/>
      <c r="L48" s="11"/>
      <c r="M48" s="11"/>
      <c r="N48" s="11"/>
    </row>
    <row r="49" spans="2:14" ht="14.25" thickBot="1">
      <c r="B49" s="11"/>
      <c r="C49" s="11"/>
      <c r="D49" s="11"/>
      <c r="E49" s="49" t="s">
        <v>76</v>
      </c>
      <c r="F49" s="11"/>
      <c r="G49" s="43"/>
      <c r="H49" s="44" t="s">
        <v>68</v>
      </c>
      <c r="I49" s="11" t="e">
        <f>SMALL($G$91:$I$99,2)</f>
        <v>#NUM!</v>
      </c>
      <c r="J49" s="46" t="s">
        <v>77</v>
      </c>
      <c r="K49" s="11"/>
      <c r="L49" s="11"/>
      <c r="M49" s="11"/>
      <c r="N49" s="11"/>
    </row>
    <row r="50" spans="2:14" ht="14.25" thickBot="1">
      <c r="B50" s="11"/>
      <c r="C50" s="11"/>
      <c r="D50" s="11"/>
      <c r="E50" s="49" t="s">
        <v>78</v>
      </c>
      <c r="F50" s="11"/>
      <c r="G50" s="43"/>
      <c r="H50" s="44" t="s">
        <v>68</v>
      </c>
      <c r="I50" s="11" t="e">
        <f>SMALL($G$91:$I$99,3)</f>
        <v>#NUM!</v>
      </c>
      <c r="J50" s="46" t="s">
        <v>79</v>
      </c>
      <c r="K50" s="11"/>
      <c r="L50" s="11"/>
      <c r="M50" s="11"/>
      <c r="N50" s="11"/>
    </row>
    <row r="51" spans="2:14">
      <c r="B51" s="11"/>
      <c r="C51" s="11"/>
      <c r="D51" s="11"/>
      <c r="E51" s="49"/>
      <c r="F51" s="11"/>
      <c r="G51" s="11"/>
      <c r="H51" s="11"/>
      <c r="I51" s="11"/>
      <c r="J51" s="11"/>
      <c r="K51" s="11"/>
      <c r="L51" s="11"/>
      <c r="M51" s="11"/>
      <c r="N51" s="11"/>
    </row>
    <row r="52" spans="2:14">
      <c r="B52" s="11">
        <v>5</v>
      </c>
      <c r="C52" s="11" t="s">
        <v>80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</row>
  </sheetData>
  <phoneticPr fontId="2"/>
  <pageMargins left="0.78700000000000003" right="0.78700000000000003" top="0.98399999999999999" bottom="0.98399999999999999" header="0.51200000000000001" footer="0.51200000000000001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2013-02-14T00:05:38Z</dcterms:modified>
</cp:coreProperties>
</file>