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2-時間／日付の計算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" i="1" l="1"/>
  <c r="J161" i="1" l="1"/>
  <c r="I161" i="1"/>
  <c r="J160" i="1"/>
  <c r="I160" i="1"/>
  <c r="J159" i="1"/>
  <c r="I159" i="1"/>
  <c r="J158" i="1"/>
  <c r="I158" i="1"/>
  <c r="J157" i="1"/>
  <c r="I157" i="1"/>
  <c r="J156" i="1"/>
  <c r="I156" i="1"/>
  <c r="J155" i="1"/>
  <c r="I155" i="1"/>
  <c r="J154" i="1"/>
  <c r="I154" i="1"/>
  <c r="J153" i="1"/>
  <c r="I153" i="1"/>
  <c r="J152" i="1"/>
  <c r="I152" i="1"/>
  <c r="G130" i="1"/>
  <c r="F130" i="1"/>
  <c r="D130" i="1"/>
  <c r="M114" i="1"/>
  <c r="F114" i="1"/>
  <c r="M113" i="1"/>
  <c r="F113" i="1"/>
  <c r="M112" i="1"/>
  <c r="F112" i="1"/>
  <c r="M111" i="1"/>
  <c r="F111" i="1"/>
  <c r="M110" i="1"/>
  <c r="F110" i="1"/>
  <c r="M109" i="1"/>
  <c r="F109" i="1"/>
  <c r="F98" i="1"/>
  <c r="F85" i="1"/>
  <c r="F84" i="1"/>
  <c r="F83" i="1"/>
  <c r="F82" i="1"/>
  <c r="F81" i="1"/>
  <c r="G57" i="1"/>
  <c r="F57" i="1"/>
  <c r="E57" i="1"/>
  <c r="G56" i="1"/>
  <c r="F56" i="1"/>
  <c r="E56" i="1"/>
  <c r="G55" i="1"/>
  <c r="F55" i="1"/>
  <c r="E55" i="1"/>
  <c r="G54" i="1"/>
  <c r="F54" i="1"/>
  <c r="E54" i="1"/>
  <c r="G53" i="1"/>
  <c r="F53" i="1"/>
  <c r="E53" i="1"/>
  <c r="M39" i="1"/>
  <c r="F39" i="1"/>
  <c r="M38" i="1"/>
  <c r="F38" i="1"/>
  <c r="M37" i="1"/>
  <c r="F37" i="1"/>
  <c r="M36" i="1"/>
  <c r="F36" i="1"/>
  <c r="M35" i="1"/>
  <c r="F35" i="1"/>
  <c r="M34" i="1"/>
  <c r="F34" i="1"/>
  <c r="M33" i="1"/>
  <c r="F33" i="1"/>
  <c r="D30" i="1"/>
  <c r="D28" i="1"/>
</calcChain>
</file>

<file path=xl/comments1.xml><?xml version="1.0" encoding="utf-8"?>
<comments xmlns="http://schemas.openxmlformats.org/spreadsheetml/2006/main">
  <authors>
    <author>根津良彦</author>
  </authors>
  <commentList>
    <comment ref="D2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(F33:F39)
「書式」は｛ユーザー定義。
｛</t>
        </r>
        <r>
          <rPr>
            <b/>
            <sz val="11"/>
            <color indexed="10"/>
            <rFont val="ＭＳ Ｐゴシック"/>
            <family val="3"/>
            <charset val="128"/>
          </rPr>
          <t>[h]:mm</t>
        </r>
        <r>
          <rPr>
            <b/>
            <sz val="11"/>
            <color indexed="81"/>
            <rFont val="ＭＳ Ｐゴシック"/>
            <family val="3"/>
            <charset val="128"/>
          </rPr>
          <t>｝</t>
        </r>
      </text>
    </comment>
    <comment ref="D3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=D28/</t>
        </r>
        <r>
          <rPr>
            <b/>
            <sz val="11"/>
            <color indexed="12"/>
            <rFont val="ＭＳ Ｐゴシック"/>
            <family val="3"/>
            <charset val="128"/>
          </rPr>
          <t>"1:00:00"</t>
        </r>
        <r>
          <rPr>
            <b/>
            <sz val="11"/>
            <color indexed="81"/>
            <rFont val="ＭＳ Ｐゴシック"/>
            <family val="3"/>
            <charset val="128"/>
          </rPr>
          <t>*D29</t>
        </r>
      </text>
    </comment>
    <comment ref="E5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(C53,D53,"</t>
        </r>
        <r>
          <rPr>
            <b/>
            <sz val="11"/>
            <color indexed="12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F5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(C53,D53,"</t>
        </r>
        <r>
          <rPr>
            <b/>
            <sz val="11"/>
            <color indexed="12"/>
            <rFont val="ＭＳ Ｐゴシック"/>
            <family val="3"/>
            <charset val="128"/>
          </rPr>
          <t>ym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G5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(C53,D53,"</t>
        </r>
        <r>
          <rPr>
            <b/>
            <sz val="11"/>
            <color indexed="12"/>
            <rFont val="ＭＳ Ｐゴシック"/>
            <family val="3"/>
            <charset val="128"/>
          </rPr>
          <t>md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  <r>
          <rPr>
            <b/>
            <sz val="14"/>
            <color indexed="17"/>
            <rFont val="ＭＳ Ｐゴシック"/>
            <family val="3"/>
            <charset val="128"/>
          </rPr>
          <t>+1</t>
        </r>
        <r>
          <rPr>
            <b/>
            <sz val="11"/>
            <color indexed="17"/>
            <rFont val="ＭＳ Ｐゴシック"/>
            <family val="3"/>
            <charset val="128"/>
          </rPr>
          <t xml:space="preserve">
工事開始日の「１日」分を足します。</t>
        </r>
      </text>
    </comment>
    <comment ref="F8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NETWORKDAYS</t>
        </r>
        <r>
          <rPr>
            <b/>
            <sz val="11"/>
            <color indexed="81"/>
            <rFont val="ＭＳ Ｐゴシック"/>
            <family val="3"/>
            <charset val="128"/>
          </rPr>
          <t>(D81,E81,</t>
        </r>
        <r>
          <rPr>
            <b/>
            <sz val="11"/>
            <color indexed="12"/>
            <rFont val="ＭＳ Ｐゴシック"/>
            <family val="3"/>
            <charset val="128"/>
          </rPr>
          <t>$K$65:$L$80</t>
        </r>
        <r>
          <rPr>
            <b/>
            <sz val="11"/>
            <color indexed="81"/>
            <rFont val="ＭＳ Ｐゴシック"/>
            <family val="3"/>
            <charset val="128"/>
          </rPr>
          <t>)
「時刻／日付」関数を使います。
祭日の範囲は</t>
        </r>
        <r>
          <rPr>
            <b/>
            <sz val="11"/>
            <color indexed="10"/>
            <rFont val="ＭＳ Ｐゴシック"/>
            <family val="3"/>
            <charset val="128"/>
          </rPr>
          <t>絶対参照</t>
        </r>
        <r>
          <rPr>
            <b/>
            <sz val="11"/>
            <color indexed="81"/>
            <rFont val="ＭＳ Ｐゴシック"/>
            <family val="3"/>
            <charset val="128"/>
          </rPr>
          <t>です。</t>
        </r>
      </text>
    </comment>
    <comment ref="F9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=D97
「セルも書式設定」で｛表示形式｝から「標準」を選択します。</t>
        </r>
      </text>
    </comment>
    <comment ref="D13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NETWORKDAYS</t>
        </r>
        <r>
          <rPr>
            <b/>
            <sz val="11"/>
            <color indexed="81"/>
            <rFont val="ＭＳ Ｐゴシック"/>
            <family val="3"/>
            <charset val="128"/>
          </rPr>
          <t>(B130,C130,C132:D132)</t>
        </r>
      </text>
    </comment>
    <comment ref="F13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=D130*E130</t>
        </r>
      </text>
    </comment>
    <comment ref="G13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EOMONTH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(C130,1)
「ＥＭＯＮＴＨ関数」は開始日から、指定した月数だけ後の月末を求める関数でしたね。
</t>
        </r>
        <r>
          <rPr>
            <b/>
            <sz val="11"/>
            <color indexed="10"/>
            <rFont val="ＭＳ Ｐゴシック"/>
            <family val="3"/>
            <charset val="128"/>
          </rPr>
          <t>（注）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「開始日」は「作業終了日」を選択します。</t>
        </r>
      </text>
    </comment>
    <comment ref="I15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NETWORKDAYS</t>
        </r>
        <r>
          <rPr>
            <b/>
            <sz val="11"/>
            <color indexed="81"/>
            <rFont val="ＭＳ Ｐゴシック"/>
            <family val="3"/>
            <charset val="128"/>
          </rPr>
          <t>(C152,D152,$C$164:$E$168)</t>
        </r>
        <r>
          <rPr>
            <b/>
            <sz val="11"/>
            <color indexed="17"/>
            <rFont val="ＭＳ Ｐゴシック"/>
            <family val="3"/>
            <charset val="128"/>
          </rPr>
          <t xml:space="preserve">*E152
</t>
        </r>
        <r>
          <rPr>
            <b/>
            <sz val="11"/>
            <color indexed="8"/>
            <rFont val="ＭＳ Ｐゴシック"/>
            <family val="3"/>
            <charset val="128"/>
          </rPr>
          <t>数式バーで「</t>
        </r>
        <r>
          <rPr>
            <b/>
            <sz val="11"/>
            <color indexed="17"/>
            <rFont val="ＭＳ Ｐゴシック"/>
            <family val="3"/>
            <charset val="128"/>
          </rPr>
          <t>×日給</t>
        </r>
        <r>
          <rPr>
            <b/>
            <sz val="11"/>
            <color indexed="8"/>
            <rFont val="ＭＳ Ｐゴシック"/>
            <family val="3"/>
            <charset val="128"/>
          </rPr>
          <t>」を入力します。
祭日の範囲は絶対参照です。</t>
        </r>
      </text>
    </comment>
    <comment ref="J15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EOMONTH</t>
        </r>
        <r>
          <rPr>
            <b/>
            <sz val="11"/>
            <color indexed="81"/>
            <rFont val="ＭＳ Ｐゴシック"/>
            <family val="3"/>
            <charset val="128"/>
          </rPr>
          <t>(D152,1)</t>
        </r>
      </text>
    </comment>
  </commentList>
</comments>
</file>

<file path=xl/sharedStrings.xml><?xml version="1.0" encoding="utf-8"?>
<sst xmlns="http://schemas.openxmlformats.org/spreadsheetml/2006/main" count="160" uniqueCount="87">
  <si>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</si>
  <si>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4"/>
  </si>
  <si>
    <t>左のように作成してみましょう</t>
    <rPh sb="0" eb="1">
      <t>ヒダリ</t>
    </rPh>
    <phoneticPr fontId="4"/>
  </si>
  <si>
    <t>問題１</t>
    <rPh sb="0" eb="2">
      <t>モンダイ</t>
    </rPh>
    <phoneticPr fontId="4"/>
  </si>
  <si>
    <r>
      <t>以下のデータで、「</t>
    </r>
    <r>
      <rPr>
        <b/>
        <sz val="11"/>
        <color indexed="12"/>
        <rFont val="ＭＳ Ｐゴシック"/>
        <family val="3"/>
        <charset val="128"/>
      </rPr>
      <t>勤務時間</t>
    </r>
    <r>
      <rPr>
        <b/>
        <sz val="11"/>
        <rFont val="ＭＳ Ｐゴシック"/>
        <family val="3"/>
        <charset val="128"/>
      </rPr>
      <t>」と「</t>
    </r>
    <r>
      <rPr>
        <b/>
        <sz val="11"/>
        <color indexed="12"/>
        <rFont val="ＭＳ Ｐゴシック"/>
        <family val="3"/>
        <charset val="128"/>
      </rPr>
      <t>給与</t>
    </r>
    <r>
      <rPr>
        <b/>
        <sz val="11"/>
        <rFont val="ＭＳ Ｐゴシック"/>
        <family val="3"/>
        <charset val="128"/>
      </rPr>
      <t>」を求めましょう。</t>
    </r>
    <rPh sb="0" eb="2">
      <t>イカ</t>
    </rPh>
    <rPh sb="9" eb="11">
      <t>キンム</t>
    </rPh>
    <rPh sb="11" eb="13">
      <t>ジカン</t>
    </rPh>
    <rPh sb="16" eb="18">
      <t>キュウヨ</t>
    </rPh>
    <rPh sb="20" eb="21">
      <t>モト</t>
    </rPh>
    <phoneticPr fontId="4"/>
  </si>
  <si>
    <t>勤務時間</t>
    <rPh sb="0" eb="2">
      <t>キンム</t>
    </rPh>
    <rPh sb="2" eb="4">
      <t>ジカン</t>
    </rPh>
    <phoneticPr fontId="4"/>
  </si>
  <si>
    <t>時給</t>
    <rPh sb="0" eb="2">
      <t>ジキュウ</t>
    </rPh>
    <phoneticPr fontId="4"/>
  </si>
  <si>
    <t>給与</t>
    <rPh sb="0" eb="2">
      <t>キュウヨ</t>
    </rPh>
    <phoneticPr fontId="4"/>
  </si>
  <si>
    <t>日付</t>
    <rPh sb="0" eb="2">
      <t>ヒヅケ</t>
    </rPh>
    <phoneticPr fontId="4"/>
  </si>
  <si>
    <t>出勤</t>
    <rPh sb="0" eb="2">
      <t>シュッキン</t>
    </rPh>
    <phoneticPr fontId="4"/>
  </si>
  <si>
    <t>退勤</t>
    <rPh sb="0" eb="2">
      <t>タイキン</t>
    </rPh>
    <phoneticPr fontId="4"/>
  </si>
  <si>
    <t>問題２</t>
    <rPh sb="0" eb="2">
      <t>モンダイ</t>
    </rPh>
    <phoneticPr fontId="4"/>
  </si>
  <si>
    <r>
      <t>以下の表で「</t>
    </r>
    <r>
      <rPr>
        <b/>
        <sz val="11"/>
        <rFont val="ＭＳ Ｐゴシック"/>
        <family val="3"/>
        <charset val="128"/>
      </rPr>
      <t>建築期間</t>
    </r>
    <r>
      <rPr>
        <sz val="11"/>
        <color theme="1"/>
        <rFont val="ＭＳ Ｐゴシック"/>
        <family val="2"/>
        <charset val="128"/>
        <scheme val="minor"/>
      </rPr>
      <t>」を｛</t>
    </r>
    <r>
      <rPr>
        <sz val="11"/>
        <color indexed="12"/>
        <rFont val="ＭＳ Ｐゴシック"/>
        <family val="3"/>
        <charset val="128"/>
      </rPr>
      <t>年数</t>
    </r>
    <r>
      <rPr>
        <sz val="11"/>
        <color theme="1"/>
        <rFont val="ＭＳ Ｐゴシック"/>
        <family val="2"/>
        <charset val="128"/>
        <scheme val="minor"/>
      </rPr>
      <t>｝｛</t>
    </r>
    <r>
      <rPr>
        <sz val="11"/>
        <color indexed="12"/>
        <rFont val="ＭＳ Ｐゴシック"/>
        <family val="3"/>
        <charset val="128"/>
      </rPr>
      <t>月数</t>
    </r>
    <r>
      <rPr>
        <sz val="11"/>
        <color theme="1"/>
        <rFont val="ＭＳ Ｐゴシック"/>
        <family val="2"/>
        <charset val="128"/>
        <scheme val="minor"/>
      </rPr>
      <t>｝｛</t>
    </r>
    <r>
      <rPr>
        <sz val="11"/>
        <color indexed="12"/>
        <rFont val="ＭＳ Ｐゴシック"/>
        <family val="3"/>
        <charset val="128"/>
      </rPr>
      <t>日数</t>
    </r>
    <r>
      <rPr>
        <sz val="11"/>
        <color theme="1"/>
        <rFont val="ＭＳ Ｐゴシック"/>
        <family val="2"/>
        <charset val="128"/>
        <scheme val="minor"/>
      </rPr>
      <t>｝別に</t>
    </r>
    <rPh sb="0" eb="2">
      <t>イカ</t>
    </rPh>
    <rPh sb="3" eb="4">
      <t>ヒョウ</t>
    </rPh>
    <rPh sb="6" eb="8">
      <t>ケンチク</t>
    </rPh>
    <rPh sb="8" eb="10">
      <t>キカン</t>
    </rPh>
    <rPh sb="13" eb="15">
      <t>ネンスウ</t>
    </rPh>
    <rPh sb="17" eb="19">
      <t>ツキスウ</t>
    </rPh>
    <rPh sb="21" eb="23">
      <t>ニッスウ</t>
    </rPh>
    <rPh sb="24" eb="25">
      <t>ベツ</t>
    </rPh>
    <phoneticPr fontId="4"/>
  </si>
  <si>
    <t>求めましょう。</t>
    <rPh sb="0" eb="1">
      <t>モト</t>
    </rPh>
    <phoneticPr fontId="4"/>
  </si>
  <si>
    <t>場所</t>
    <rPh sb="0" eb="2">
      <t>バショ</t>
    </rPh>
    <phoneticPr fontId="4"/>
  </si>
  <si>
    <t>工事開始日</t>
    <rPh sb="0" eb="2">
      <t>コウジ</t>
    </rPh>
    <rPh sb="2" eb="4">
      <t>カイシ</t>
    </rPh>
    <rPh sb="4" eb="5">
      <t>ビ</t>
    </rPh>
    <phoneticPr fontId="4"/>
  </si>
  <si>
    <t>完成予定日</t>
    <rPh sb="0" eb="2">
      <t>カンセイ</t>
    </rPh>
    <rPh sb="2" eb="5">
      <t>ヨテイビ</t>
    </rPh>
    <phoneticPr fontId="4"/>
  </si>
  <si>
    <t>建　築　期　間</t>
    <rPh sb="0" eb="1">
      <t>ダテ</t>
    </rPh>
    <rPh sb="2" eb="3">
      <t>チク</t>
    </rPh>
    <rPh sb="4" eb="5">
      <t>キ</t>
    </rPh>
    <rPh sb="6" eb="7">
      <t>アイダ</t>
    </rPh>
    <phoneticPr fontId="4"/>
  </si>
  <si>
    <t>年数</t>
    <rPh sb="0" eb="2">
      <t>ネンスウ</t>
    </rPh>
    <phoneticPr fontId="4"/>
  </si>
  <si>
    <t>月数</t>
    <rPh sb="0" eb="2">
      <t>ツキスウ</t>
    </rPh>
    <phoneticPr fontId="4"/>
  </si>
  <si>
    <t>日数</t>
    <rPh sb="0" eb="1">
      <t>ヒ</t>
    </rPh>
    <rPh sb="1" eb="2">
      <t>スウ</t>
    </rPh>
    <phoneticPr fontId="4"/>
  </si>
  <si>
    <t>Ａ　区</t>
    <rPh sb="2" eb="3">
      <t>ク</t>
    </rPh>
    <phoneticPr fontId="4"/>
  </si>
  <si>
    <t>Ｂ　区</t>
    <rPh sb="2" eb="3">
      <t>ク</t>
    </rPh>
    <phoneticPr fontId="4"/>
  </si>
  <si>
    <t>Ｃ　区</t>
    <rPh sb="2" eb="3">
      <t>ク</t>
    </rPh>
    <phoneticPr fontId="4"/>
  </si>
  <si>
    <t>Ｄ　区</t>
    <rPh sb="2" eb="3">
      <t>ク</t>
    </rPh>
    <phoneticPr fontId="4"/>
  </si>
  <si>
    <t>Ｅ　区</t>
    <rPh sb="2" eb="3">
      <t>ク</t>
    </rPh>
    <phoneticPr fontId="4"/>
  </si>
  <si>
    <t>問題３</t>
    <rPh sb="0" eb="2">
      <t>モンダイ</t>
    </rPh>
    <phoneticPr fontId="4"/>
  </si>
  <si>
    <r>
      <t>以下の表で、右に設定された「</t>
    </r>
    <r>
      <rPr>
        <sz val="11"/>
        <color indexed="10"/>
        <rFont val="ＭＳ Ｐゴシック"/>
        <family val="3"/>
        <charset val="128"/>
      </rPr>
      <t>祭日</t>
    </r>
    <r>
      <rPr>
        <sz val="11"/>
        <color theme="1"/>
        <rFont val="ＭＳ Ｐゴシック"/>
        <family val="2"/>
        <charset val="128"/>
        <scheme val="minor"/>
      </rPr>
      <t>」の中で</t>
    </r>
    <r>
      <rPr>
        <b/>
        <sz val="11"/>
        <rFont val="ＭＳ Ｐゴシック"/>
        <family val="3"/>
        <charset val="128"/>
      </rPr>
      <t>実働日数</t>
    </r>
    <r>
      <rPr>
        <sz val="11"/>
        <color theme="1"/>
        <rFont val="ＭＳ Ｐゴシック"/>
        <family val="2"/>
        <charset val="128"/>
        <scheme val="minor"/>
      </rPr>
      <t>は何日</t>
    </r>
    <rPh sb="0" eb="2">
      <t>イカ</t>
    </rPh>
    <rPh sb="3" eb="4">
      <t>ヒョウ</t>
    </rPh>
    <rPh sb="6" eb="7">
      <t>ミギ</t>
    </rPh>
    <rPh sb="8" eb="10">
      <t>セッテイ</t>
    </rPh>
    <rPh sb="14" eb="16">
      <t>サイジツ</t>
    </rPh>
    <rPh sb="18" eb="19">
      <t>ナカ</t>
    </rPh>
    <rPh sb="20" eb="22">
      <t>ジツドウ</t>
    </rPh>
    <rPh sb="22" eb="24">
      <t>ニッスウ</t>
    </rPh>
    <rPh sb="25" eb="27">
      <t>ナンニチ</t>
    </rPh>
    <phoneticPr fontId="4"/>
  </si>
  <si>
    <r>
      <t>でしょうか？（</t>
    </r>
    <r>
      <rPr>
        <sz val="11"/>
        <color indexed="12"/>
        <rFont val="ＭＳ Ｐゴシック"/>
        <family val="3"/>
        <charset val="128"/>
      </rPr>
      <t>土曜</t>
    </r>
    <r>
      <rPr>
        <sz val="11"/>
        <color theme="1"/>
        <rFont val="ＭＳ Ｐゴシック"/>
        <family val="2"/>
        <charset val="128"/>
        <scheme val="minor"/>
      </rPr>
      <t>・</t>
    </r>
    <r>
      <rPr>
        <sz val="11"/>
        <color indexed="10"/>
        <rFont val="ＭＳ Ｐゴシック"/>
        <family val="3"/>
        <charset val="128"/>
      </rPr>
      <t>日曜</t>
    </r>
    <r>
      <rPr>
        <sz val="11"/>
        <color theme="1"/>
        <rFont val="ＭＳ Ｐゴシック"/>
        <family val="2"/>
        <charset val="128"/>
        <scheme val="minor"/>
      </rPr>
      <t>はお休みです）</t>
    </r>
    <rPh sb="7" eb="9">
      <t>ドヨウ</t>
    </rPh>
    <rPh sb="10" eb="12">
      <t>ニチヨウ</t>
    </rPh>
    <rPh sb="14" eb="15">
      <t>ヤス</t>
    </rPh>
    <phoneticPr fontId="4"/>
  </si>
  <si>
    <t>祭日予定日</t>
    <rPh sb="0" eb="2">
      <t>サイジツ</t>
    </rPh>
    <rPh sb="2" eb="5">
      <t>ヨテイビ</t>
    </rPh>
    <phoneticPr fontId="4"/>
  </si>
  <si>
    <t>下のように作成してみましょう</t>
    <rPh sb="0" eb="1">
      <t>シタ</t>
    </rPh>
    <phoneticPr fontId="4"/>
  </si>
  <si>
    <t>※２００４年カレンダーです</t>
    <rPh sb="5" eb="6">
      <t>ネン</t>
    </rPh>
    <phoneticPr fontId="4"/>
  </si>
  <si>
    <t>実働日数</t>
    <rPh sb="0" eb="2">
      <t>ジツドウ</t>
    </rPh>
    <rPh sb="2" eb="4">
      <t>ニッスウ</t>
    </rPh>
    <phoneticPr fontId="4"/>
  </si>
  <si>
    <t>問題４</t>
    <rPh sb="0" eb="2">
      <t>モンダイ</t>
    </rPh>
    <phoneticPr fontId="4"/>
  </si>
  <si>
    <t>シリアル値について</t>
    <rPh sb="4" eb="5">
      <t>チ</t>
    </rPh>
    <phoneticPr fontId="4"/>
  </si>
  <si>
    <t>エクセルでは、「日付」「時刻」を数値データとして管理してます。</t>
    <rPh sb="8" eb="10">
      <t>ヒヅケ</t>
    </rPh>
    <rPh sb="12" eb="14">
      <t>ジコク</t>
    </rPh>
    <rPh sb="16" eb="18">
      <t>スウチ</t>
    </rPh>
    <rPh sb="24" eb="26">
      <t>カンリ</t>
    </rPh>
    <phoneticPr fontId="4"/>
  </si>
  <si>
    <t>このデータを「シリアル値」と言います。</t>
    <rPh sb="11" eb="12">
      <t>チ</t>
    </rPh>
    <rPh sb="14" eb="15">
      <t>イ</t>
    </rPh>
    <phoneticPr fontId="4"/>
  </si>
  <si>
    <t>数値データであるので、計算が可能なのですね。</t>
    <rPh sb="0" eb="2">
      <t>スウチ</t>
    </rPh>
    <rPh sb="11" eb="13">
      <t>ケイサン</t>
    </rPh>
    <rPh sb="14" eb="16">
      <t>カノウ</t>
    </rPh>
    <phoneticPr fontId="4"/>
  </si>
  <si>
    <t>例えば</t>
    <rPh sb="0" eb="1">
      <t>タト</t>
    </rPh>
    <phoneticPr fontId="4"/>
  </si>
  <si>
    <t>は</t>
    <phoneticPr fontId="4"/>
  </si>
  <si>
    <t>シリアルです</t>
    <phoneticPr fontId="4"/>
  </si>
  <si>
    <t>のシリアル値は</t>
    <rPh sb="5" eb="6">
      <t>チ</t>
    </rPh>
    <phoneticPr fontId="4"/>
  </si>
  <si>
    <t>です</t>
    <phoneticPr fontId="4"/>
  </si>
  <si>
    <t>時間</t>
    <rPh sb="0" eb="2">
      <t>ジカン</t>
    </rPh>
    <phoneticPr fontId="4"/>
  </si>
  <si>
    <t>は</t>
    <phoneticPr fontId="4"/>
  </si>
  <si>
    <t>シリアルです</t>
    <phoneticPr fontId="4"/>
  </si>
  <si>
    <t>です</t>
    <phoneticPr fontId="4"/>
  </si>
  <si>
    <t>問題５</t>
    <rPh sb="0" eb="2">
      <t>モンダイ</t>
    </rPh>
    <phoneticPr fontId="4"/>
  </si>
  <si>
    <r>
      <t>9:00までに</t>
    </r>
    <r>
      <rPr>
        <sz val="11"/>
        <color theme="1"/>
        <rFont val="ＭＳ Ｐゴシック"/>
        <family val="2"/>
        <charset val="128"/>
        <scheme val="minor"/>
      </rPr>
      <t>出勤の会社です。</t>
    </r>
    <rPh sb="7" eb="9">
      <t>シュッキン</t>
    </rPh>
    <rPh sb="10" eb="12">
      <t>カイシャ</t>
    </rPh>
    <phoneticPr fontId="4"/>
  </si>
  <si>
    <r>
      <t>「書式」メニューの「</t>
    </r>
    <r>
      <rPr>
        <b/>
        <sz val="11"/>
        <rFont val="ＭＳ Ｐゴシック"/>
        <family val="3"/>
        <charset val="128"/>
      </rPr>
      <t>条件付き書式</t>
    </r>
    <r>
      <rPr>
        <sz val="11"/>
        <color theme="1"/>
        <rFont val="ＭＳ Ｐゴシック"/>
        <family val="2"/>
        <charset val="128"/>
        <scheme val="minor"/>
      </rPr>
      <t>」で設定しますが、</t>
    </r>
    <rPh sb="1" eb="3">
      <t>ショシキ</t>
    </rPh>
    <rPh sb="10" eb="13">
      <t>ジョウケンツ</t>
    </rPh>
    <rPh sb="14" eb="16">
      <t>ショシキ</t>
    </rPh>
    <rPh sb="18" eb="20">
      <t>セッテイ</t>
    </rPh>
    <phoneticPr fontId="4"/>
  </si>
  <si>
    <t>「９：００」の「シリアル値」が必要→</t>
    <rPh sb="12" eb="13">
      <t>チ</t>
    </rPh>
    <rPh sb="15" eb="17">
      <t>ヒツヨウ</t>
    </rPh>
    <phoneticPr fontId="4"/>
  </si>
  <si>
    <t>退社</t>
    <rPh sb="0" eb="2">
      <t>タイシャ</t>
    </rPh>
    <phoneticPr fontId="4"/>
  </si>
  <si>
    <t>問題６</t>
    <rPh sb="0" eb="2">
      <t>モンダイ</t>
    </rPh>
    <phoneticPr fontId="4"/>
  </si>
  <si>
    <r>
      <t>終了日の「</t>
    </r>
    <r>
      <rPr>
        <b/>
        <sz val="11"/>
        <rFont val="ＭＳ Ｐゴシック"/>
        <family val="3"/>
        <charset val="128"/>
      </rPr>
      <t>翌月末支払い</t>
    </r>
    <r>
      <rPr>
        <sz val="11"/>
        <color theme="1"/>
        <rFont val="ＭＳ Ｐゴシック"/>
        <family val="2"/>
        <charset val="128"/>
        <scheme val="minor"/>
      </rPr>
      <t>」の給料です。</t>
    </r>
    <rPh sb="0" eb="3">
      <t>シュウリョウビ</t>
    </rPh>
    <rPh sb="5" eb="6">
      <t>ヨク</t>
    </rPh>
    <rPh sb="6" eb="8">
      <t>ゲツマツ</t>
    </rPh>
    <rPh sb="8" eb="10">
      <t>シハライ</t>
    </rPh>
    <rPh sb="13" eb="15">
      <t>キュウリョウ</t>
    </rPh>
    <phoneticPr fontId="4"/>
  </si>
  <si>
    <r>
      <t>「</t>
    </r>
    <r>
      <rPr>
        <b/>
        <sz val="11"/>
        <rFont val="ＭＳ Ｐゴシック"/>
        <family val="3"/>
        <charset val="128"/>
      </rPr>
      <t>支払日</t>
    </r>
    <r>
      <rPr>
        <sz val="11"/>
        <color theme="1"/>
        <rFont val="ＭＳ Ｐゴシック"/>
        <family val="2"/>
        <charset val="128"/>
        <scheme val="minor"/>
      </rPr>
      <t>」を計算式で設定しましょう。</t>
    </r>
    <rPh sb="1" eb="4">
      <t>シハライビ</t>
    </rPh>
    <rPh sb="6" eb="8">
      <t>ケイサン</t>
    </rPh>
    <rPh sb="8" eb="9">
      <t>シキ</t>
    </rPh>
    <rPh sb="10" eb="12">
      <t>セッテイ</t>
    </rPh>
    <phoneticPr fontId="4"/>
  </si>
  <si>
    <t>作業開始日</t>
    <rPh sb="0" eb="2">
      <t>サギョウ</t>
    </rPh>
    <rPh sb="2" eb="5">
      <t>カイシビ</t>
    </rPh>
    <phoneticPr fontId="4"/>
  </si>
  <si>
    <t>作業終了日</t>
    <rPh sb="0" eb="2">
      <t>サギョウ</t>
    </rPh>
    <rPh sb="2" eb="5">
      <t>シュウリョウビ</t>
    </rPh>
    <phoneticPr fontId="4"/>
  </si>
  <si>
    <t>作業日数</t>
    <rPh sb="0" eb="2">
      <t>サギョウ</t>
    </rPh>
    <rPh sb="2" eb="4">
      <t>ニッスウ</t>
    </rPh>
    <phoneticPr fontId="4"/>
  </si>
  <si>
    <t>日給</t>
    <rPh sb="0" eb="2">
      <t>ニッキュウ</t>
    </rPh>
    <phoneticPr fontId="4"/>
  </si>
  <si>
    <t>支払額</t>
    <rPh sb="0" eb="3">
      <t>シハライガク</t>
    </rPh>
    <phoneticPr fontId="4"/>
  </si>
  <si>
    <t>支払日</t>
    <rPh sb="0" eb="3">
      <t>シハライビ</t>
    </rPh>
    <phoneticPr fontId="4"/>
  </si>
  <si>
    <t>祭日</t>
    <rPh sb="0" eb="2">
      <t>サイジツ</t>
    </rPh>
    <phoneticPr fontId="4"/>
  </si>
  <si>
    <t>上のように作成してみましょう</t>
    <rPh sb="0" eb="1">
      <t>ウエ</t>
    </rPh>
    <phoneticPr fontId="4"/>
  </si>
  <si>
    <t>問題７</t>
    <rPh sb="0" eb="2">
      <t>モンダイ</t>
    </rPh>
    <phoneticPr fontId="4"/>
  </si>
  <si>
    <t>以下の■に計算式を設定しましょう。</t>
    <rPh sb="0" eb="2">
      <t>イカ</t>
    </rPh>
    <rPh sb="5" eb="7">
      <t>ケイサン</t>
    </rPh>
    <rPh sb="7" eb="8">
      <t>シキ</t>
    </rPh>
    <rPh sb="9" eb="11">
      <t>セッテイ</t>
    </rPh>
    <phoneticPr fontId="4"/>
  </si>
  <si>
    <r>
      <t>「</t>
    </r>
    <r>
      <rPr>
        <b/>
        <sz val="11"/>
        <rFont val="ＭＳ Ｐゴシック"/>
        <family val="3"/>
        <charset val="128"/>
      </rPr>
      <t>支払日</t>
    </r>
    <r>
      <rPr>
        <sz val="11"/>
        <color theme="1"/>
        <rFont val="ＭＳ Ｐゴシック"/>
        <family val="2"/>
        <charset val="128"/>
        <scheme val="minor"/>
      </rPr>
      <t>」は「</t>
    </r>
    <r>
      <rPr>
        <b/>
        <sz val="11"/>
        <rFont val="ＭＳ Ｐゴシック"/>
        <family val="3"/>
        <charset val="128"/>
      </rPr>
      <t>勤務終了</t>
    </r>
    <r>
      <rPr>
        <sz val="11"/>
        <color theme="1"/>
        <rFont val="ＭＳ Ｐゴシック"/>
        <family val="2"/>
        <charset val="128"/>
        <scheme val="minor"/>
      </rPr>
      <t>」の</t>
    </r>
    <r>
      <rPr>
        <b/>
        <sz val="11"/>
        <color indexed="12"/>
        <rFont val="ＭＳ Ｐゴシック"/>
        <family val="3"/>
        <charset val="128"/>
      </rPr>
      <t>翌月末</t>
    </r>
    <r>
      <rPr>
        <sz val="11"/>
        <color theme="1"/>
        <rFont val="ＭＳ Ｐゴシック"/>
        <family val="2"/>
        <charset val="128"/>
        <scheme val="minor"/>
      </rPr>
      <t>とします。（異常な会社ですが・・・）</t>
    </r>
    <rPh sb="1" eb="3">
      <t>シハライ</t>
    </rPh>
    <rPh sb="3" eb="4">
      <t>ビ</t>
    </rPh>
    <rPh sb="7" eb="9">
      <t>キンム</t>
    </rPh>
    <rPh sb="9" eb="11">
      <t>シュウリョウ</t>
    </rPh>
    <rPh sb="13" eb="14">
      <t>ヨク</t>
    </rPh>
    <rPh sb="14" eb="16">
      <t>ゲツマツ</t>
    </rPh>
    <rPh sb="22" eb="24">
      <t>イジョウ</t>
    </rPh>
    <rPh sb="25" eb="27">
      <t>カイシャ</t>
    </rPh>
    <phoneticPr fontId="4"/>
  </si>
  <si>
    <r>
      <t>※</t>
    </r>
    <r>
      <rPr>
        <b/>
        <sz val="11"/>
        <color indexed="10"/>
        <rFont val="ＭＳ Ｐゴシック"/>
        <family val="3"/>
        <charset val="128"/>
      </rPr>
      <t>祭日</t>
    </r>
    <r>
      <rPr>
        <sz val="11"/>
        <color theme="1"/>
        <rFont val="ＭＳ Ｐゴシック"/>
        <family val="2"/>
        <charset val="128"/>
        <scheme val="minor"/>
      </rPr>
      <t>は以下のように設定されています。（</t>
    </r>
    <r>
      <rPr>
        <sz val="11"/>
        <color indexed="12"/>
        <rFont val="ＭＳ Ｐゴシック"/>
        <family val="3"/>
        <charset val="128"/>
      </rPr>
      <t>土曜</t>
    </r>
    <r>
      <rPr>
        <sz val="11"/>
        <color theme="1"/>
        <rFont val="ＭＳ Ｐゴシック"/>
        <family val="2"/>
        <charset val="128"/>
        <scheme val="minor"/>
      </rPr>
      <t>・</t>
    </r>
    <r>
      <rPr>
        <sz val="11"/>
        <color indexed="10"/>
        <rFont val="ＭＳ Ｐゴシック"/>
        <family val="3"/>
        <charset val="128"/>
      </rPr>
      <t>日曜</t>
    </r>
    <r>
      <rPr>
        <sz val="11"/>
        <color theme="1"/>
        <rFont val="ＭＳ Ｐゴシック"/>
        <family val="2"/>
        <charset val="128"/>
        <scheme val="minor"/>
      </rPr>
      <t>はお休みです。）</t>
    </r>
    <rPh sb="1" eb="3">
      <t>サイジツ</t>
    </rPh>
    <rPh sb="4" eb="6">
      <t>イカ</t>
    </rPh>
    <rPh sb="10" eb="12">
      <t>セッテイ</t>
    </rPh>
    <rPh sb="20" eb="22">
      <t>ドヨウ</t>
    </rPh>
    <rPh sb="23" eb="25">
      <t>ニチヨウ</t>
    </rPh>
    <rPh sb="27" eb="28">
      <t>ヤス</t>
    </rPh>
    <phoneticPr fontId="4"/>
  </si>
  <si>
    <t>答</t>
    <rPh sb="0" eb="1">
      <t>コタエ</t>
    </rPh>
    <phoneticPr fontId="4"/>
  </si>
  <si>
    <t>名前</t>
    <rPh sb="0" eb="2">
      <t>ナマエ</t>
    </rPh>
    <phoneticPr fontId="4"/>
  </si>
  <si>
    <t>勤務開始</t>
    <rPh sb="0" eb="2">
      <t>キンム</t>
    </rPh>
    <rPh sb="2" eb="4">
      <t>カイシ</t>
    </rPh>
    <phoneticPr fontId="4"/>
  </si>
  <si>
    <t>勤務終了</t>
    <rPh sb="0" eb="2">
      <t>キンム</t>
    </rPh>
    <rPh sb="2" eb="4">
      <t>シュウリョウ</t>
    </rPh>
    <phoneticPr fontId="4"/>
  </si>
  <si>
    <t>支払額</t>
    <rPh sb="0" eb="2">
      <t>シハライ</t>
    </rPh>
    <rPh sb="2" eb="3">
      <t>ガク</t>
    </rPh>
    <phoneticPr fontId="4"/>
  </si>
  <si>
    <t>山田</t>
    <rPh sb="0" eb="2">
      <t>ヤマダ</t>
    </rPh>
    <phoneticPr fontId="4"/>
  </si>
  <si>
    <t>大木</t>
    <rPh sb="0" eb="2">
      <t>オオキ</t>
    </rPh>
    <phoneticPr fontId="4"/>
  </si>
  <si>
    <t>高橋</t>
    <rPh sb="0" eb="2">
      <t>タカハシ</t>
    </rPh>
    <phoneticPr fontId="4"/>
  </si>
  <si>
    <t>鈴木</t>
    <rPh sb="0" eb="2">
      <t>スズキ</t>
    </rPh>
    <phoneticPr fontId="4"/>
  </si>
  <si>
    <t>田中</t>
    <rPh sb="0" eb="2">
      <t>タナカ</t>
    </rPh>
    <phoneticPr fontId="4"/>
  </si>
  <si>
    <t>山本</t>
    <rPh sb="0" eb="2">
      <t>ヤマモト</t>
    </rPh>
    <phoneticPr fontId="4"/>
  </si>
  <si>
    <t>佐藤</t>
    <rPh sb="0" eb="2">
      <t>サトウ</t>
    </rPh>
    <phoneticPr fontId="4"/>
  </si>
  <si>
    <t>井上</t>
    <rPh sb="0" eb="2">
      <t>イノウエ</t>
    </rPh>
    <phoneticPr fontId="4"/>
  </si>
  <si>
    <t>川田</t>
    <rPh sb="0" eb="2">
      <t>カワダ</t>
    </rPh>
    <phoneticPr fontId="4"/>
  </si>
  <si>
    <t>村田</t>
    <rPh sb="0" eb="2">
      <t>ムラタ</t>
    </rPh>
    <phoneticPr fontId="4"/>
  </si>
  <si>
    <t>↑</t>
    <phoneticPr fontId="4"/>
  </si>
  <si>
    <t>２０１１年---祭日予定</t>
    <rPh sb="4" eb="5">
      <t>ネン</t>
    </rPh>
    <rPh sb="8" eb="10">
      <t>サイジツ</t>
    </rPh>
    <rPh sb="10" eb="12">
      <t>ヨテイ</t>
    </rPh>
    <phoneticPr fontId="4"/>
  </si>
  <si>
    <r>
      <t>※</t>
    </r>
    <r>
      <rPr>
        <b/>
        <sz val="11"/>
        <color indexed="12"/>
        <rFont val="ＭＳ Ｐゴシック"/>
        <family val="3"/>
        <charset val="128"/>
      </rPr>
      <t>シリアル値</t>
    </r>
    <r>
      <rPr>
        <b/>
        <sz val="11"/>
        <rFont val="ＭＳ Ｐゴシック"/>
        <family val="3"/>
        <charset val="128"/>
      </rPr>
      <t>は「セルの書式設定」で日付表示に変更します。</t>
    </r>
    <rPh sb="5" eb="6">
      <t>チ</t>
    </rPh>
    <rPh sb="11" eb="13">
      <t>ショシキ</t>
    </rPh>
    <rPh sb="13" eb="15">
      <t>セッテイ</t>
    </rPh>
    <rPh sb="17" eb="19">
      <t>ヒヅケ</t>
    </rPh>
    <rPh sb="19" eb="21">
      <t>ヒョウジ</t>
    </rPh>
    <rPh sb="22" eb="24">
      <t>ヘンコウ</t>
    </rPh>
    <phoneticPr fontId="4"/>
  </si>
  <si>
    <t>Copyright(c) Beginners Site All right reserved 2013/10/10</t>
    <phoneticPr fontId="4"/>
  </si>
  <si>
    <r>
      <t>以下の「タイムカード」で</t>
    </r>
    <r>
      <rPr>
        <sz val="11"/>
        <color rgb="FFFF0000"/>
        <rFont val="ＭＳ Ｐゴシック"/>
        <family val="3"/>
        <charset val="128"/>
        <scheme val="minor"/>
      </rPr>
      <t>遅刻を赤文字で表示</t>
    </r>
    <r>
      <rPr>
        <sz val="11"/>
        <color theme="1"/>
        <rFont val="ＭＳ Ｐゴシック"/>
        <family val="2"/>
        <charset val="128"/>
        <scheme val="minor"/>
      </rPr>
      <t>しましょう。</t>
    </r>
    <rPh sb="0" eb="2">
      <t>イカ</t>
    </rPh>
    <rPh sb="12" eb="14">
      <t>チコク</t>
    </rPh>
    <rPh sb="15" eb="16">
      <t>アカ</t>
    </rPh>
    <rPh sb="16" eb="18">
      <t>モジ</t>
    </rPh>
    <rPh sb="19" eb="21">
      <t>ヒョウジ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</si>
</sst>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¥&quot;#,##0;[Red]&quot;¥&quot;\-#,##0"/>
    <numFmt numFmtId="8" formatCode="&quot;¥&quot;#,##0.00;[Red]&quot;¥&quot;\-#,##0.00"/>
    <numFmt numFmtId="176" formatCode="[h]:mm"/>
    <numFmt numFmtId="177" formatCode="yyyy/mm/d"/>
    <numFmt numFmtId="178" formatCode="General&quot;年&quot;"/>
    <numFmt numFmtId="179" formatCode="General&quot;ヵ&quot;&quot;月&quot;"/>
    <numFmt numFmtId="180" formatCode="General&quot;日&quot;"/>
    <numFmt numFmtId="181" formatCode="yyyy/mm/dd"/>
    <numFmt numFmtId="182" formatCode="[$-409]h:mm\ AM/PM;@"/>
    <numFmt numFmtId="183" formatCode="yyyy/m/d;@"/>
    <numFmt numFmtId="184" formatCode="&quot;¥&quot;#,##0_);[Red]\(&quot;¥&quot;#,##0\)"/>
  </numFmts>
  <fonts count="2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" fillId="5" borderId="4" xfId="0" applyNumberFormat="1" applyFont="1" applyFill="1" applyBorder="1" applyAlignment="1"/>
    <xf numFmtId="176" fontId="9" fillId="6" borderId="4" xfId="0" applyNumberFormat="1" applyFont="1" applyFill="1" applyBorder="1" applyAlignment="1"/>
    <xf numFmtId="0" fontId="9" fillId="0" borderId="0" xfId="0" quotePrefix="1" applyNumberFormat="1" applyFont="1" applyFill="1" applyBorder="1" applyAlignment="1">
      <alignment horizontal="left" indent="1"/>
    </xf>
    <xf numFmtId="0" fontId="9" fillId="0" borderId="0" xfId="0" applyNumberFormat="1" applyFont="1" applyFill="1" applyBorder="1" applyAlignment="1"/>
    <xf numFmtId="0" fontId="13" fillId="0" borderId="0" xfId="0" applyNumberFormat="1" applyFont="1" applyFill="1" applyBorder="1" applyAlignment="1"/>
    <xf numFmtId="0" fontId="9" fillId="6" borderId="4" xfId="0" applyNumberFormat="1" applyFont="1" applyFill="1" applyBorder="1" applyAlignment="1"/>
    <xf numFmtId="6" fontId="9" fillId="0" borderId="4" xfId="2" applyFont="1" applyFill="1" applyBorder="1" applyAlignment="1"/>
    <xf numFmtId="0" fontId="9" fillId="0" borderId="0" xfId="0" applyNumberFormat="1" applyFont="1" applyFill="1" applyBorder="1" applyAlignment="1">
      <alignment horizontal="left" indent="1"/>
    </xf>
    <xf numFmtId="6" fontId="9" fillId="6" borderId="4" xfId="2" applyFont="1" applyFill="1" applyBorder="1" applyAlignment="1"/>
    <xf numFmtId="8" fontId="9" fillId="0" borderId="0" xfId="0" quotePrefix="1" applyNumberFormat="1" applyFont="1" applyFill="1" applyBorder="1" applyAlignment="1">
      <alignment horizontal="left" indent="1"/>
    </xf>
    <xf numFmtId="0" fontId="9" fillId="6" borderId="4" xfId="2" applyNumberFormat="1" applyFont="1" applyFill="1" applyBorder="1" applyAlignment="1"/>
    <xf numFmtId="0" fontId="9" fillId="5" borderId="4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56" fontId="9" fillId="7" borderId="4" xfId="0" applyNumberFormat="1" applyFont="1" applyFill="1" applyBorder="1" applyAlignment="1"/>
    <xf numFmtId="20" fontId="9" fillId="0" borderId="4" xfId="0" applyNumberFormat="1" applyFont="1" applyFill="1" applyBorder="1" applyAlignment="1"/>
    <xf numFmtId="0" fontId="0" fillId="8" borderId="12" xfId="0" applyFill="1" applyBorder="1" applyAlignment="1">
      <alignment horizontal="center"/>
    </xf>
    <xf numFmtId="0" fontId="0" fillId="8" borderId="12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/>
    </xf>
    <xf numFmtId="177" fontId="15" fillId="0" borderId="15" xfId="0" applyNumberFormat="1" applyFont="1" applyBorder="1" applyAlignment="1">
      <alignment horizontal="center"/>
    </xf>
    <xf numFmtId="178" fontId="0" fillId="6" borderId="15" xfId="0" applyNumberFormat="1" applyFill="1" applyBorder="1" applyAlignment="1">
      <alignment horizontal="center"/>
    </xf>
    <xf numFmtId="179" fontId="0" fillId="6" borderId="15" xfId="0" applyNumberFormat="1" applyFill="1" applyBorder="1" applyAlignment="1">
      <alignment horizontal="center"/>
    </xf>
    <xf numFmtId="180" fontId="0" fillId="6" borderId="16" xfId="0" applyNumberFormat="1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178" fontId="0" fillId="6" borderId="18" xfId="0" applyNumberFormat="1" applyFill="1" applyBorder="1" applyAlignment="1">
      <alignment horizontal="center"/>
    </xf>
    <xf numFmtId="179" fontId="0" fillId="6" borderId="18" xfId="0" applyNumberFormat="1" applyFill="1" applyBorder="1" applyAlignment="1">
      <alignment horizontal="center"/>
    </xf>
    <xf numFmtId="180" fontId="0" fillId="6" borderId="19" xfId="0" applyNumberFormat="1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177" fontId="15" fillId="0" borderId="4" xfId="0" applyNumberFormat="1" applyFont="1" applyBorder="1" applyAlignment="1">
      <alignment horizontal="center"/>
    </xf>
    <xf numFmtId="178" fontId="0" fillId="6" borderId="4" xfId="0" applyNumberFormat="1" applyFill="1" applyBorder="1" applyAlignment="1">
      <alignment horizontal="center"/>
    </xf>
    <xf numFmtId="179" fontId="0" fillId="6" borderId="4" xfId="0" applyNumberFormat="1" applyFill="1" applyBorder="1" applyAlignment="1">
      <alignment horizontal="center"/>
    </xf>
    <xf numFmtId="180" fontId="0" fillId="6" borderId="21" xfId="0" applyNumberFormat="1" applyFill="1" applyBorder="1" applyAlignment="1">
      <alignment horizontal="center"/>
    </xf>
    <xf numFmtId="0" fontId="0" fillId="8" borderId="22" xfId="0" applyFill="1" applyBorder="1" applyAlignment="1">
      <alignment horizontal="center"/>
    </xf>
    <xf numFmtId="177" fontId="15" fillId="0" borderId="23" xfId="0" applyNumberFormat="1" applyFont="1" applyBorder="1" applyAlignment="1">
      <alignment horizontal="center"/>
    </xf>
    <xf numFmtId="178" fontId="0" fillId="6" borderId="23" xfId="0" applyNumberFormat="1" applyFill="1" applyBorder="1" applyAlignment="1">
      <alignment horizontal="center"/>
    </xf>
    <xf numFmtId="179" fontId="0" fillId="6" borderId="23" xfId="0" applyNumberFormat="1" applyFill="1" applyBorder="1" applyAlignment="1">
      <alignment horizontal="center"/>
    </xf>
    <xf numFmtId="180" fontId="0" fillId="6" borderId="24" xfId="0" applyNumberForma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180" fontId="0" fillId="6" borderId="16" xfId="0" applyNumberFormat="1" applyFill="1" applyBorder="1">
      <alignment vertical="center"/>
    </xf>
    <xf numFmtId="180" fontId="0" fillId="6" borderId="21" xfId="0" applyNumberFormat="1" applyFill="1" applyBorder="1">
      <alignment vertical="center"/>
    </xf>
    <xf numFmtId="180" fontId="0" fillId="6" borderId="24" xfId="0" applyNumberFormat="1" applyFill="1" applyBorder="1">
      <alignment vertical="center"/>
    </xf>
    <xf numFmtId="0" fontId="0" fillId="8" borderId="5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5" fillId="8" borderId="0" xfId="0" applyFont="1" applyFill="1">
      <alignment vertical="center"/>
    </xf>
    <xf numFmtId="0" fontId="0" fillId="8" borderId="0" xfId="0" applyFill="1">
      <alignment vertical="center"/>
    </xf>
    <xf numFmtId="0" fontId="0" fillId="10" borderId="4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0" fillId="0" borderId="0" xfId="0" applyNumberFormat="1">
      <alignment vertical="center"/>
    </xf>
    <xf numFmtId="0" fontId="0" fillId="6" borderId="4" xfId="0" applyNumberFormat="1" applyFill="1" applyBorder="1">
      <alignment vertical="center"/>
    </xf>
    <xf numFmtId="14" fontId="0" fillId="0" borderId="0" xfId="0" applyNumberForma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182" fontId="0" fillId="0" borderId="0" xfId="0" applyNumberFormat="1">
      <alignment vertical="center"/>
    </xf>
    <xf numFmtId="182" fontId="0" fillId="0" borderId="0" xfId="0" applyNumberFormat="1" applyAlignment="1">
      <alignment horizontal="right" vertical="center"/>
    </xf>
    <xf numFmtId="0" fontId="17" fillId="0" borderId="0" xfId="0" applyFont="1">
      <alignment vertical="center"/>
    </xf>
    <xf numFmtId="0" fontId="12" fillId="11" borderId="4" xfId="0" applyNumberFormat="1" applyFont="1" applyFill="1" applyBorder="1">
      <alignment vertical="center"/>
    </xf>
    <xf numFmtId="0" fontId="5" fillId="3" borderId="4" xfId="0" applyFont="1" applyFill="1" applyBorder="1" applyAlignment="1">
      <alignment horizontal="center" vertical="center"/>
    </xf>
    <xf numFmtId="56" fontId="18" fillId="0" borderId="4" xfId="0" applyNumberFormat="1" applyFont="1" applyBorder="1">
      <alignment vertical="center"/>
    </xf>
    <xf numFmtId="20" fontId="0" fillId="0" borderId="4" xfId="0" applyNumberFormat="1" applyBorder="1">
      <alignment vertical="center"/>
    </xf>
    <xf numFmtId="176" fontId="0" fillId="6" borderId="4" xfId="0" applyNumberFormat="1" applyFill="1" applyBorder="1">
      <alignment vertical="center"/>
    </xf>
    <xf numFmtId="0" fontId="13" fillId="8" borderId="4" xfId="0" applyFont="1" applyFill="1" applyBorder="1" applyAlignment="1">
      <alignment horizontal="center" vertical="center"/>
    </xf>
    <xf numFmtId="56" fontId="9" fillId="0" borderId="4" xfId="0" applyNumberFormat="1" applyFont="1" applyBorder="1">
      <alignment vertical="center"/>
    </xf>
    <xf numFmtId="0" fontId="9" fillId="6" borderId="4" xfId="0" applyFont="1" applyFill="1" applyBorder="1">
      <alignment vertical="center"/>
    </xf>
    <xf numFmtId="6" fontId="9" fillId="0" borderId="4" xfId="2" applyFont="1" applyBorder="1" applyAlignment="1"/>
    <xf numFmtId="6" fontId="9" fillId="6" borderId="4" xfId="0" applyNumberFormat="1" applyFont="1" applyFill="1" applyBorder="1">
      <alignment vertical="center"/>
    </xf>
    <xf numFmtId="56" fontId="9" fillId="6" borderId="4" xfId="0" applyNumberFormat="1" applyFont="1" applyFill="1" applyBorder="1">
      <alignment vertical="center"/>
    </xf>
    <xf numFmtId="0" fontId="0" fillId="3" borderId="4" xfId="0" applyFill="1" applyBorder="1" applyAlignment="1">
      <alignment horizontal="right" vertical="center"/>
    </xf>
    <xf numFmtId="56" fontId="16" fillId="0" borderId="4" xfId="0" applyNumberFormat="1" applyFont="1" applyBorder="1">
      <alignment vertical="center"/>
    </xf>
    <xf numFmtId="0" fontId="16" fillId="0" borderId="0" xfId="0" applyFont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9" fillId="0" borderId="4" xfId="0" applyNumberFormat="1" applyFont="1" applyBorder="1">
      <alignment vertical="center"/>
    </xf>
    <xf numFmtId="183" fontId="13" fillId="0" borderId="4" xfId="0" applyNumberFormat="1" applyFont="1" applyBorder="1">
      <alignment vertical="center"/>
    </xf>
    <xf numFmtId="0" fontId="9" fillId="6" borderId="4" xfId="1" applyNumberFormat="1" applyFont="1" applyFill="1" applyBorder="1">
      <alignment vertical="center"/>
    </xf>
    <xf numFmtId="38" fontId="13" fillId="0" borderId="4" xfId="1" applyFont="1" applyBorder="1">
      <alignment vertical="center"/>
    </xf>
    <xf numFmtId="181" fontId="13" fillId="0" borderId="4" xfId="0" applyNumberFormat="1" applyFont="1" applyBorder="1">
      <alignment vertical="center"/>
    </xf>
    <xf numFmtId="181" fontId="19" fillId="9" borderId="4" xfId="0" applyNumberFormat="1" applyFont="1" applyFill="1" applyBorder="1" applyAlignment="1">
      <alignment vertical="center"/>
    </xf>
    <xf numFmtId="0" fontId="24" fillId="0" borderId="0" xfId="0" applyFont="1">
      <alignment vertical="center"/>
    </xf>
    <xf numFmtId="181" fontId="25" fillId="13" borderId="4" xfId="0" applyNumberFormat="1" applyFont="1" applyFill="1" applyBorder="1" applyAlignment="1">
      <alignment vertical="center"/>
    </xf>
    <xf numFmtId="181" fontId="25" fillId="13" borderId="4" xfId="0" applyNumberFormat="1" applyFont="1" applyFill="1" applyBorder="1">
      <alignment vertical="center"/>
    </xf>
    <xf numFmtId="184" fontId="0" fillId="6" borderId="4" xfId="0" applyNumberFormat="1" applyFill="1" applyBorder="1">
      <alignment vertical="center"/>
    </xf>
    <xf numFmtId="0" fontId="27" fillId="11" borderId="4" xfId="0" applyNumberFormat="1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8" borderId="7" xfId="0" applyFill="1" applyBorder="1" applyAlignment="1">
      <alignment horizontal="center"/>
    </xf>
    <xf numFmtId="0" fontId="0" fillId="8" borderId="8" xfId="0" applyFill="1" applyBorder="1">
      <alignment vertical="center"/>
    </xf>
    <xf numFmtId="0" fontId="0" fillId="8" borderId="9" xfId="0" applyFill="1" applyBorder="1">
      <alignment vertical="center"/>
    </xf>
    <xf numFmtId="0" fontId="14" fillId="0" borderId="0" xfId="0" applyFont="1" applyAlignment="1">
      <alignment horizontal="right" vertical="center"/>
    </xf>
    <xf numFmtId="0" fontId="14" fillId="0" borderId="27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9" fillId="8" borderId="25" xfId="0" applyFont="1" applyFill="1" applyBorder="1" applyAlignment="1">
      <alignment horizontal="center" vertical="center"/>
    </xf>
    <xf numFmtId="0" fontId="9" fillId="8" borderId="26" xfId="0" applyFont="1" applyFill="1" applyBorder="1" applyAlignment="1">
      <alignment horizontal="center" vertical="center"/>
    </xf>
    <xf numFmtId="0" fontId="7" fillId="12" borderId="28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2</xdr:row>
      <xdr:rowOff>28575</xdr:rowOff>
    </xdr:from>
    <xdr:to>
      <xdr:col>3</xdr:col>
      <xdr:colOff>723900</xdr:colOff>
      <xdr:row>7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5275" y="371475"/>
          <a:ext cx="2105025" cy="8667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２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247650</xdr:colOff>
      <xdr:row>14</xdr:row>
      <xdr:rowOff>76200</xdr:rowOff>
    </xdr:from>
    <xdr:to>
      <xdr:col>12</xdr:col>
      <xdr:colOff>200025</xdr:colOff>
      <xdr:row>18</xdr:row>
      <xdr:rowOff>133350</xdr:rowOff>
    </xdr:to>
    <xdr:grpSp>
      <xdr:nvGrpSpPr>
        <xdr:cNvPr id="3" name="Group 897"/>
        <xdr:cNvGrpSpPr>
          <a:grpSpLocks/>
        </xdr:cNvGrpSpPr>
      </xdr:nvGrpSpPr>
      <xdr:grpSpPr bwMode="auto">
        <a:xfrm>
          <a:off x="1143000" y="2705100"/>
          <a:ext cx="6781800" cy="742950"/>
          <a:chOff x="98" y="395"/>
          <a:chExt cx="677" cy="65"/>
        </a:xfrm>
      </xdr:grpSpPr>
      <xdr:sp macro="" textlink="">
        <xdr:nvSpPr>
          <xdr:cNvPr id="4" name="Text Box 885" descr="キャンバス"/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/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0" y="399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2" y="395"/>
            <a:ext cx="4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171450</xdr:colOff>
      <xdr:row>25</xdr:row>
      <xdr:rowOff>47625</xdr:rowOff>
    </xdr:from>
    <xdr:to>
      <xdr:col>2</xdr:col>
      <xdr:colOff>9525</xdr:colOff>
      <xdr:row>27</xdr:row>
      <xdr:rowOff>0</xdr:rowOff>
    </xdr:to>
    <xdr:pic>
      <xdr:nvPicPr>
        <xdr:cNvPr id="8" name="Picture 89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71450" y="4838700"/>
          <a:ext cx="733425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19050</xdr:colOff>
      <xdr:row>25</xdr:row>
      <xdr:rowOff>85725</xdr:rowOff>
    </xdr:from>
    <xdr:to>
      <xdr:col>8</xdr:col>
      <xdr:colOff>523875</xdr:colOff>
      <xdr:row>26</xdr:row>
      <xdr:rowOff>152400</xdr:rowOff>
    </xdr:to>
    <xdr:pic>
      <xdr:nvPicPr>
        <xdr:cNvPr id="9" name="Picture 89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772025" y="487680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48</xdr:row>
      <xdr:rowOff>38100</xdr:rowOff>
    </xdr:from>
    <xdr:to>
      <xdr:col>1</xdr:col>
      <xdr:colOff>476250</xdr:colOff>
      <xdr:row>49</xdr:row>
      <xdr:rowOff>161925</xdr:rowOff>
    </xdr:to>
    <xdr:pic>
      <xdr:nvPicPr>
        <xdr:cNvPr id="10" name="Picture 1063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5250" y="8772525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161925</xdr:colOff>
      <xdr:row>48</xdr:row>
      <xdr:rowOff>28575</xdr:rowOff>
    </xdr:from>
    <xdr:to>
      <xdr:col>9</xdr:col>
      <xdr:colOff>104775</xdr:colOff>
      <xdr:row>49</xdr:row>
      <xdr:rowOff>95250</xdr:rowOff>
    </xdr:to>
    <xdr:pic>
      <xdr:nvPicPr>
        <xdr:cNvPr id="11" name="Picture 106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14900" y="8763000"/>
          <a:ext cx="6477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75</xdr:row>
      <xdr:rowOff>171450</xdr:rowOff>
    </xdr:from>
    <xdr:to>
      <xdr:col>1</xdr:col>
      <xdr:colOff>514350</xdr:colOff>
      <xdr:row>77</xdr:row>
      <xdr:rowOff>104775</xdr:rowOff>
    </xdr:to>
    <xdr:pic>
      <xdr:nvPicPr>
        <xdr:cNvPr id="13" name="Picture 107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33350" y="1363980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64</xdr:row>
      <xdr:rowOff>19050</xdr:rowOff>
    </xdr:from>
    <xdr:to>
      <xdr:col>1</xdr:col>
      <xdr:colOff>457200</xdr:colOff>
      <xdr:row>65</xdr:row>
      <xdr:rowOff>76200</xdr:rowOff>
    </xdr:to>
    <xdr:pic>
      <xdr:nvPicPr>
        <xdr:cNvPr id="14" name="Picture 107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1149667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9341</xdr:colOff>
      <xdr:row>115</xdr:row>
      <xdr:rowOff>95250</xdr:rowOff>
    </xdr:from>
    <xdr:to>
      <xdr:col>13</xdr:col>
      <xdr:colOff>47441</xdr:colOff>
      <xdr:row>119</xdr:row>
      <xdr:rowOff>161925</xdr:rowOff>
    </xdr:to>
    <xdr:grpSp>
      <xdr:nvGrpSpPr>
        <xdr:cNvPr id="15" name="グループ化 14"/>
        <xdr:cNvGrpSpPr/>
      </xdr:nvGrpSpPr>
      <xdr:grpSpPr>
        <a:xfrm>
          <a:off x="5467166" y="20402550"/>
          <a:ext cx="3009900" cy="752475"/>
          <a:chOff x="2895416" y="20107275"/>
          <a:chExt cx="3009900" cy="752475"/>
        </a:xfrm>
      </xdr:grpSpPr>
      <xdr:pic>
        <xdr:nvPicPr>
          <xdr:cNvPr id="16" name="Picture 1076"/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 t="23301"/>
          <a:stretch>
            <a:fillRect/>
          </a:stretch>
        </xdr:blipFill>
        <xdr:spPr bwMode="auto">
          <a:xfrm>
            <a:off x="2895416" y="20107275"/>
            <a:ext cx="3009900" cy="75247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</xdr:pic>
      <xdr:sp macro="" textlink="">
        <xdr:nvSpPr>
          <xdr:cNvPr id="17" name="Rectangle 1077"/>
          <xdr:cNvSpPr>
            <a:spLocks noChangeArrowheads="1"/>
          </xdr:cNvSpPr>
        </xdr:nvSpPr>
        <xdr:spPr bwMode="auto">
          <a:xfrm>
            <a:off x="5468026" y="20240625"/>
            <a:ext cx="417502" cy="276225"/>
          </a:xfrm>
          <a:prstGeom prst="rect">
            <a:avLst/>
          </a:prstGeom>
          <a:noFill/>
          <a:ln w="19050">
            <a:solidFill>
              <a:srgbClr val="FF0000"/>
            </a:solidFill>
            <a:miter lim="800000"/>
            <a:headEnd/>
            <a:tailEnd/>
          </a:ln>
        </xdr:spPr>
      </xdr:sp>
      <xdr:sp macro="" textlink="">
        <xdr:nvSpPr>
          <xdr:cNvPr id="18" name="Rectangle 1079"/>
          <xdr:cNvSpPr>
            <a:spLocks noChangeArrowheads="1"/>
          </xdr:cNvSpPr>
        </xdr:nvSpPr>
        <xdr:spPr bwMode="auto">
          <a:xfrm>
            <a:off x="3972601" y="20269200"/>
            <a:ext cx="796167" cy="247650"/>
          </a:xfrm>
          <a:prstGeom prst="rect">
            <a:avLst/>
          </a:prstGeom>
          <a:noFill/>
          <a:ln w="19050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</xdr:col>
      <xdr:colOff>57150</xdr:colOff>
      <xdr:row>96</xdr:row>
      <xdr:rowOff>38100</xdr:rowOff>
    </xdr:from>
    <xdr:to>
      <xdr:col>1</xdr:col>
      <xdr:colOff>628650</xdr:colOff>
      <xdr:row>97</xdr:row>
      <xdr:rowOff>161925</xdr:rowOff>
    </xdr:to>
    <xdr:pic>
      <xdr:nvPicPr>
        <xdr:cNvPr id="19" name="Picture 108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1720215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104775</xdr:colOff>
      <xdr:row>96</xdr:row>
      <xdr:rowOff>57150</xdr:rowOff>
    </xdr:from>
    <xdr:to>
      <xdr:col>8</xdr:col>
      <xdr:colOff>609600</xdr:colOff>
      <xdr:row>97</xdr:row>
      <xdr:rowOff>123825</xdr:rowOff>
    </xdr:to>
    <xdr:pic>
      <xdr:nvPicPr>
        <xdr:cNvPr id="20" name="Picture 109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57750" y="1722120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133350</xdr:colOff>
      <xdr:row>106</xdr:row>
      <xdr:rowOff>28575</xdr:rowOff>
    </xdr:from>
    <xdr:to>
      <xdr:col>8</xdr:col>
      <xdr:colOff>638175</xdr:colOff>
      <xdr:row>107</xdr:row>
      <xdr:rowOff>95250</xdr:rowOff>
    </xdr:to>
    <xdr:pic>
      <xdr:nvPicPr>
        <xdr:cNvPr id="21" name="Picture 109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86325" y="1890712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57150</xdr:colOff>
      <xdr:row>106</xdr:row>
      <xdr:rowOff>28575</xdr:rowOff>
    </xdr:from>
    <xdr:to>
      <xdr:col>1</xdr:col>
      <xdr:colOff>628650</xdr:colOff>
      <xdr:row>107</xdr:row>
      <xdr:rowOff>152400</xdr:rowOff>
    </xdr:to>
    <xdr:pic>
      <xdr:nvPicPr>
        <xdr:cNvPr id="22" name="Picture 109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18907125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133350</xdr:colOff>
      <xdr:row>126</xdr:row>
      <xdr:rowOff>19050</xdr:rowOff>
    </xdr:from>
    <xdr:to>
      <xdr:col>1</xdr:col>
      <xdr:colOff>514350</xdr:colOff>
      <xdr:row>127</xdr:row>
      <xdr:rowOff>142875</xdr:rowOff>
    </xdr:to>
    <xdr:pic>
      <xdr:nvPicPr>
        <xdr:cNvPr id="23" name="Picture 1093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33350" y="2232660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135</xdr:row>
      <xdr:rowOff>152400</xdr:rowOff>
    </xdr:from>
    <xdr:to>
      <xdr:col>1</xdr:col>
      <xdr:colOff>523875</xdr:colOff>
      <xdr:row>137</xdr:row>
      <xdr:rowOff>47625</xdr:rowOff>
    </xdr:to>
    <xdr:pic>
      <xdr:nvPicPr>
        <xdr:cNvPr id="24" name="Picture 109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2400300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85725</xdr:colOff>
      <xdr:row>148</xdr:row>
      <xdr:rowOff>38100</xdr:rowOff>
    </xdr:from>
    <xdr:to>
      <xdr:col>1</xdr:col>
      <xdr:colOff>590550</xdr:colOff>
      <xdr:row>149</xdr:row>
      <xdr:rowOff>104775</xdr:rowOff>
    </xdr:to>
    <xdr:pic>
      <xdr:nvPicPr>
        <xdr:cNvPr id="25" name="Picture 109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6225" y="2652712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600075</xdr:colOff>
      <xdr:row>132</xdr:row>
      <xdr:rowOff>161925</xdr:rowOff>
    </xdr:from>
    <xdr:to>
      <xdr:col>10</xdr:col>
      <xdr:colOff>657225</xdr:colOff>
      <xdr:row>136</xdr:row>
      <xdr:rowOff>123825</xdr:rowOff>
    </xdr:to>
    <xdr:grpSp>
      <xdr:nvGrpSpPr>
        <xdr:cNvPr id="26" name="Group 1098"/>
        <xdr:cNvGrpSpPr>
          <a:grpSpLocks/>
        </xdr:cNvGrpSpPr>
      </xdr:nvGrpSpPr>
      <xdr:grpSpPr bwMode="auto">
        <a:xfrm>
          <a:off x="5353050" y="23383875"/>
          <a:ext cx="1619250" cy="647700"/>
          <a:chOff x="582" y="2361"/>
          <a:chExt cx="154" cy="68"/>
        </a:xfrm>
      </xdr:grpSpPr>
      <xdr:pic>
        <xdr:nvPicPr>
          <xdr:cNvPr id="27" name="Picture 1085"/>
          <xdr:cNvPicPr>
            <a:picLocks noChangeAspect="1" noChangeArrowheads="1"/>
          </xdr:cNvPicPr>
        </xdr:nvPicPr>
        <xdr:blipFill>
          <a:blip xmlns:r="http://schemas.openxmlformats.org/officeDocument/2006/relationships" r:embed="rId7"/>
          <a:srcRect t="26087"/>
          <a:stretch>
            <a:fillRect/>
          </a:stretch>
        </xdr:blipFill>
        <xdr:spPr bwMode="auto">
          <a:xfrm>
            <a:off x="582" y="2361"/>
            <a:ext cx="154" cy="68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</xdr:pic>
      <xdr:sp macro="" textlink="">
        <xdr:nvSpPr>
          <xdr:cNvPr id="28" name="Rectangle 1097"/>
          <xdr:cNvSpPr>
            <a:spLocks noChangeArrowheads="1"/>
          </xdr:cNvSpPr>
        </xdr:nvSpPr>
        <xdr:spPr bwMode="auto">
          <a:xfrm>
            <a:off x="684" y="2404"/>
            <a:ext cx="47" cy="19"/>
          </a:xfrm>
          <a:prstGeom prst="rect">
            <a:avLst/>
          </a:prstGeom>
          <a:noFill/>
          <a:ln w="19050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10</xdr:col>
      <xdr:colOff>323850</xdr:colOff>
      <xdr:row>151</xdr:row>
      <xdr:rowOff>19050</xdr:rowOff>
    </xdr:from>
    <xdr:to>
      <xdr:col>12</xdr:col>
      <xdr:colOff>314325</xdr:colOff>
      <xdr:row>154</xdr:row>
      <xdr:rowOff>152400</xdr:rowOff>
    </xdr:to>
    <xdr:pic>
      <xdr:nvPicPr>
        <xdr:cNvPr id="29" name="Picture 1102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 t="25275"/>
        <a:stretch>
          <a:fillRect/>
        </a:stretch>
      </xdr:blipFill>
      <xdr:spPr bwMode="auto">
        <a:xfrm>
          <a:off x="6638925" y="26498550"/>
          <a:ext cx="1400175" cy="6477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10</xdr:col>
      <xdr:colOff>419100</xdr:colOff>
      <xdr:row>142</xdr:row>
      <xdr:rowOff>85725</xdr:rowOff>
    </xdr:from>
    <xdr:to>
      <xdr:col>15</xdr:col>
      <xdr:colOff>381000</xdr:colOff>
      <xdr:row>148</xdr:row>
      <xdr:rowOff>9525</xdr:rowOff>
    </xdr:to>
    <xdr:pic>
      <xdr:nvPicPr>
        <xdr:cNvPr id="30" name="Picture 1132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6734175" y="25022175"/>
          <a:ext cx="3476625" cy="95250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200025</xdr:colOff>
      <xdr:row>80</xdr:row>
      <xdr:rowOff>66675</xdr:rowOff>
    </xdr:from>
    <xdr:to>
      <xdr:col>10</xdr:col>
      <xdr:colOff>647700</xdr:colOff>
      <xdr:row>87</xdr:row>
      <xdr:rowOff>66675</xdr:rowOff>
    </xdr:to>
    <xdr:pic>
      <xdr:nvPicPr>
        <xdr:cNvPr id="32" name="図 3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14106525"/>
          <a:ext cx="2895600" cy="146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114300</xdr:colOff>
      <xdr:row>86</xdr:row>
      <xdr:rowOff>180975</xdr:rowOff>
    </xdr:from>
    <xdr:to>
      <xdr:col>18</xdr:col>
      <xdr:colOff>419100</xdr:colOff>
      <xdr:row>95</xdr:row>
      <xdr:rowOff>133350</xdr:rowOff>
    </xdr:to>
    <xdr:pic>
      <xdr:nvPicPr>
        <xdr:cNvPr id="33" name="図 3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925" y="15268575"/>
          <a:ext cx="3638550" cy="1743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152400</xdr:colOff>
      <xdr:row>100</xdr:row>
      <xdr:rowOff>104775</xdr:rowOff>
    </xdr:from>
    <xdr:to>
      <xdr:col>18</xdr:col>
      <xdr:colOff>495300</xdr:colOff>
      <xdr:row>129</xdr:row>
      <xdr:rowOff>111662</xdr:rowOff>
    </xdr:to>
    <xdr:grpSp>
      <xdr:nvGrpSpPr>
        <xdr:cNvPr id="36" name="グループ化 35"/>
        <xdr:cNvGrpSpPr/>
      </xdr:nvGrpSpPr>
      <xdr:grpSpPr>
        <a:xfrm>
          <a:off x="8582025" y="17840325"/>
          <a:ext cx="3676650" cy="4978937"/>
          <a:chOff x="8582025" y="17840325"/>
          <a:chExt cx="3676650" cy="4978937"/>
        </a:xfrm>
      </xdr:grpSpPr>
      <xdr:pic>
        <xdr:nvPicPr>
          <xdr:cNvPr id="35" name="図 34"/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01150" y="17840325"/>
            <a:ext cx="2114550" cy="26003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4" name="図 33"/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582025" y="20088225"/>
            <a:ext cx="3676650" cy="273103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676275</xdr:colOff>
      <xdr:row>163</xdr:row>
      <xdr:rowOff>28575</xdr:rowOff>
    </xdr:from>
    <xdr:to>
      <xdr:col>9</xdr:col>
      <xdr:colOff>190500</xdr:colOff>
      <xdr:row>168</xdr:row>
      <xdr:rowOff>38100</xdr:rowOff>
    </xdr:to>
    <xdr:pic>
      <xdr:nvPicPr>
        <xdr:cNvPr id="37" name="図 36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28565475"/>
          <a:ext cx="180975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276225</xdr:colOff>
      <xdr:row>46</xdr:row>
      <xdr:rowOff>28575</xdr:rowOff>
    </xdr:from>
    <xdr:to>
      <xdr:col>14</xdr:col>
      <xdr:colOff>552450</xdr:colOff>
      <xdr:row>48</xdr:row>
      <xdr:rowOff>161925</xdr:rowOff>
    </xdr:to>
    <xdr:sp macro="" textlink="">
      <xdr:nvSpPr>
        <xdr:cNvPr id="38" name="テキスト ボックス 37"/>
        <xdr:cNvSpPr txBox="1"/>
      </xdr:nvSpPr>
      <xdr:spPr>
        <a:xfrm>
          <a:off x="6591300" y="8143875"/>
          <a:ext cx="3095625" cy="4762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  <xdr:twoCellAnchor>
    <xdr:from>
      <xdr:col>11</xdr:col>
      <xdr:colOff>409575</xdr:colOff>
      <xdr:row>26</xdr:row>
      <xdr:rowOff>142875</xdr:rowOff>
    </xdr:from>
    <xdr:to>
      <xdr:col>16</xdr:col>
      <xdr:colOff>314325</xdr:colOff>
      <xdr:row>30</xdr:row>
      <xdr:rowOff>47625</xdr:rowOff>
    </xdr:to>
    <xdr:sp macro="" textlink="">
      <xdr:nvSpPr>
        <xdr:cNvPr id="39" name="テキスト ボックス 38"/>
        <xdr:cNvSpPr txBox="1"/>
      </xdr:nvSpPr>
      <xdr:spPr>
        <a:xfrm>
          <a:off x="7429500" y="4829175"/>
          <a:ext cx="3409950" cy="5905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1400" b="1">
              <a:solidFill>
                <a:srgbClr val="FF0000"/>
              </a:solidFill>
            </a:rPr>
            <a:t>"</a:t>
          </a:r>
          <a:r>
            <a:rPr kumimoji="1" lang="en-US" altLang="ja-JP" sz="1400"/>
            <a:t>1:00:00</a:t>
          </a:r>
          <a:r>
            <a:rPr kumimoji="1" lang="en-US" altLang="ja-JP" sz="1400" b="1">
              <a:solidFill>
                <a:srgbClr val="FF0000"/>
              </a:solidFill>
            </a:rPr>
            <a:t>"</a:t>
          </a:r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68"/>
  <sheetViews>
    <sheetView tabSelected="1" workbookViewId="0">
      <selection activeCell="A3" sqref="A3"/>
    </sheetView>
  </sheetViews>
  <sheetFormatPr defaultRowHeight="13.5"/>
  <cols>
    <col min="1" max="1" width="2.5" style="1" customWidth="1"/>
    <col min="2" max="2" width="9.25" customWidth="1"/>
    <col min="3" max="4" width="10.25" customWidth="1"/>
    <col min="5" max="7" width="9.25" customWidth="1"/>
    <col min="8" max="8" width="2.375" customWidth="1"/>
    <col min="9" max="9" width="9.25" customWidth="1"/>
    <col min="10" max="10" width="11.25" customWidth="1"/>
    <col min="11" max="14" width="9.25" customWidth="1"/>
    <col min="15" max="17" width="9.125" customWidth="1"/>
    <col min="18" max="18" width="7.125" customWidth="1"/>
  </cols>
  <sheetData>
    <row r="1" spans="1:15" ht="13.5" customHeight="1">
      <c r="A1" s="89" t="s">
        <v>85</v>
      </c>
      <c r="B1" s="89"/>
      <c r="C1" s="89"/>
      <c r="D1" s="89"/>
      <c r="E1" s="89"/>
      <c r="F1" s="89"/>
      <c r="G1" s="89"/>
      <c r="H1" s="89"/>
      <c r="I1" s="89"/>
    </row>
    <row r="10" spans="1:15" ht="18.75" customHeight="1" thickBot="1">
      <c r="C10" s="90" t="s">
        <v>0</v>
      </c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2"/>
      <c r="O10" s="2"/>
    </row>
    <row r="11" spans="1:15" s="3" customFormat="1" ht="22.5" customHeight="1" thickTop="1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s="3" customFormat="1" ht="17.25" customHeight="1">
      <c r="C12" s="93" t="s">
        <v>1</v>
      </c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4"/>
      <c r="O12" s="4"/>
    </row>
    <row r="13" spans="1:15" s="3" customFormat="1" ht="13.5" customHeight="1"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22" spans="2:13">
      <c r="J22" s="94" t="s">
        <v>2</v>
      </c>
      <c r="K22" s="94"/>
      <c r="L22" s="94"/>
      <c r="M22" s="94"/>
    </row>
    <row r="24" spans="2:13">
      <c r="B24" s="1" t="s">
        <v>3</v>
      </c>
      <c r="C24" s="1" t="s">
        <v>4</v>
      </c>
      <c r="I24" s="1" t="s">
        <v>3</v>
      </c>
      <c r="J24" s="1" t="s">
        <v>4</v>
      </c>
    </row>
    <row r="28" spans="2:13">
      <c r="C28" s="5" t="s">
        <v>5</v>
      </c>
      <c r="D28" s="6">
        <f>SUM(F33:F39)</f>
        <v>1.3611111111111109</v>
      </c>
      <c r="E28" s="7"/>
      <c r="F28" s="8"/>
      <c r="G28" s="9"/>
      <c r="J28" s="5" t="s">
        <v>5</v>
      </c>
      <c r="K28" s="10"/>
      <c r="L28" s="7"/>
      <c r="M28" s="8"/>
    </row>
    <row r="29" spans="2:13">
      <c r="C29" s="5" t="s">
        <v>6</v>
      </c>
      <c r="D29" s="11">
        <v>850</v>
      </c>
      <c r="E29" s="12"/>
      <c r="F29" s="8"/>
      <c r="G29" s="9"/>
      <c r="J29" s="5" t="s">
        <v>6</v>
      </c>
      <c r="K29" s="11">
        <v>850</v>
      </c>
      <c r="L29" s="12"/>
      <c r="M29" s="8"/>
    </row>
    <row r="30" spans="2:13">
      <c r="C30" s="5" t="s">
        <v>7</v>
      </c>
      <c r="D30" s="13">
        <f>D28/"1:00:00"*D29</f>
        <v>27766.666666666664</v>
      </c>
      <c r="E30" s="14"/>
      <c r="F30" s="8"/>
      <c r="G30" s="9"/>
      <c r="J30" s="5" t="s">
        <v>7</v>
      </c>
      <c r="K30" s="15"/>
      <c r="L30" s="14"/>
      <c r="M30" s="8"/>
    </row>
    <row r="31" spans="2:13">
      <c r="C31" s="8"/>
      <c r="D31" s="8"/>
      <c r="E31" s="8"/>
      <c r="F31" s="8"/>
      <c r="G31" s="9"/>
      <c r="J31" s="8"/>
      <c r="K31" s="8"/>
      <c r="L31" s="8"/>
      <c r="M31" s="8"/>
    </row>
    <row r="32" spans="2:13">
      <c r="C32" s="16" t="s">
        <v>8</v>
      </c>
      <c r="D32" s="16" t="s">
        <v>9</v>
      </c>
      <c r="E32" s="16" t="s">
        <v>10</v>
      </c>
      <c r="F32" s="16" t="s">
        <v>5</v>
      </c>
      <c r="G32" s="17"/>
      <c r="H32" s="18"/>
      <c r="I32" s="18"/>
      <c r="J32" s="16" t="s">
        <v>8</v>
      </c>
      <c r="K32" s="16" t="s">
        <v>9</v>
      </c>
      <c r="L32" s="16" t="s">
        <v>10</v>
      </c>
      <c r="M32" s="16" t="s">
        <v>5</v>
      </c>
    </row>
    <row r="33" spans="2:13">
      <c r="C33" s="19">
        <v>41557</v>
      </c>
      <c r="D33" s="20">
        <v>0.58333333333333337</v>
      </c>
      <c r="E33" s="20">
        <v>0.76388888888888884</v>
      </c>
      <c r="F33" s="20">
        <f>E33-D33</f>
        <v>0.18055555555555547</v>
      </c>
      <c r="G33" s="9"/>
      <c r="J33" s="19">
        <v>41557</v>
      </c>
      <c r="K33" s="20">
        <v>0.58333333333333337</v>
      </c>
      <c r="L33" s="20">
        <v>0.76388888888888884</v>
      </c>
      <c r="M33" s="20">
        <f>L33-K33</f>
        <v>0.18055555555555547</v>
      </c>
    </row>
    <row r="34" spans="2:13">
      <c r="C34" s="19">
        <v>41558</v>
      </c>
      <c r="D34" s="20">
        <v>0.5625</v>
      </c>
      <c r="E34" s="20">
        <v>0.81944444444444453</v>
      </c>
      <c r="F34" s="20">
        <f t="shared" ref="F34:F39" si="0">E34-D34</f>
        <v>0.25694444444444453</v>
      </c>
      <c r="G34" s="9"/>
      <c r="J34" s="19">
        <v>41558</v>
      </c>
      <c r="K34" s="20">
        <v>0.5625</v>
      </c>
      <c r="L34" s="20">
        <v>0.81944444444444453</v>
      </c>
      <c r="M34" s="20">
        <f t="shared" ref="M34:M39" si="1">L34-K34</f>
        <v>0.25694444444444453</v>
      </c>
    </row>
    <row r="35" spans="2:13">
      <c r="C35" s="19">
        <v>41559</v>
      </c>
      <c r="D35" s="20">
        <v>0.54166666666666663</v>
      </c>
      <c r="E35" s="20">
        <v>0.75</v>
      </c>
      <c r="F35" s="20">
        <f t="shared" si="0"/>
        <v>0.20833333333333337</v>
      </c>
      <c r="G35" s="9"/>
      <c r="J35" s="19">
        <v>41559</v>
      </c>
      <c r="K35" s="20">
        <v>0.54166666666666663</v>
      </c>
      <c r="L35" s="20">
        <v>0.75</v>
      </c>
      <c r="M35" s="20">
        <f t="shared" si="1"/>
        <v>0.20833333333333337</v>
      </c>
    </row>
    <row r="36" spans="2:13">
      <c r="C36" s="19">
        <v>41560</v>
      </c>
      <c r="D36" s="20">
        <v>0.67361111111111116</v>
      </c>
      <c r="E36" s="20">
        <v>0.86805555555555547</v>
      </c>
      <c r="F36" s="20">
        <f t="shared" si="0"/>
        <v>0.19444444444444431</v>
      </c>
      <c r="G36" s="9"/>
      <c r="J36" s="19">
        <v>41560</v>
      </c>
      <c r="K36" s="20">
        <v>0.67361111111111116</v>
      </c>
      <c r="L36" s="20">
        <v>0.86805555555555547</v>
      </c>
      <c r="M36" s="20">
        <f t="shared" si="1"/>
        <v>0.19444444444444431</v>
      </c>
    </row>
    <row r="37" spans="2:13">
      <c r="C37" s="19">
        <v>41561</v>
      </c>
      <c r="D37" s="20">
        <v>0.65277777777777779</v>
      </c>
      <c r="E37" s="20">
        <v>0.72916666666666663</v>
      </c>
      <c r="F37" s="20">
        <f t="shared" si="0"/>
        <v>7.638888888888884E-2</v>
      </c>
      <c r="G37" s="9"/>
      <c r="J37" s="19">
        <v>41561</v>
      </c>
      <c r="K37" s="20">
        <v>0.65277777777777779</v>
      </c>
      <c r="L37" s="20">
        <v>0.72916666666666663</v>
      </c>
      <c r="M37" s="20">
        <f t="shared" si="1"/>
        <v>7.638888888888884E-2</v>
      </c>
    </row>
    <row r="38" spans="2:13">
      <c r="C38" s="19">
        <v>41562</v>
      </c>
      <c r="D38" s="20">
        <v>0.55555555555555558</v>
      </c>
      <c r="E38" s="20">
        <v>0.82638888888888884</v>
      </c>
      <c r="F38" s="20">
        <f t="shared" si="0"/>
        <v>0.27083333333333326</v>
      </c>
      <c r="G38" s="9"/>
      <c r="J38" s="19">
        <v>41562</v>
      </c>
      <c r="K38" s="20">
        <v>0.55555555555555558</v>
      </c>
      <c r="L38" s="20">
        <v>0.82638888888888884</v>
      </c>
      <c r="M38" s="20">
        <f t="shared" si="1"/>
        <v>0.27083333333333326</v>
      </c>
    </row>
    <row r="39" spans="2:13">
      <c r="C39" s="19">
        <v>41563</v>
      </c>
      <c r="D39" s="20">
        <v>0.625</v>
      </c>
      <c r="E39" s="20">
        <v>0.79861111111111116</v>
      </c>
      <c r="F39" s="20">
        <f t="shared" si="0"/>
        <v>0.17361111111111116</v>
      </c>
      <c r="G39" s="9"/>
      <c r="J39" s="19">
        <v>41563</v>
      </c>
      <c r="K39" s="20">
        <v>0.625</v>
      </c>
      <c r="L39" s="20">
        <v>0.79861111111111116</v>
      </c>
      <c r="M39" s="20">
        <f t="shared" si="1"/>
        <v>0.17361111111111116</v>
      </c>
    </row>
    <row r="43" spans="2:13">
      <c r="B43" s="1" t="s">
        <v>11</v>
      </c>
      <c r="C43" t="s">
        <v>12</v>
      </c>
      <c r="I43" s="1" t="s">
        <v>11</v>
      </c>
      <c r="J43" t="s">
        <v>12</v>
      </c>
    </row>
    <row r="44" spans="2:13">
      <c r="C44" t="s">
        <v>13</v>
      </c>
      <c r="J44" t="s">
        <v>13</v>
      </c>
    </row>
    <row r="50" spans="2:14" ht="14.25" thickBot="1"/>
    <row r="51" spans="2:14">
      <c r="B51" s="95" t="s">
        <v>14</v>
      </c>
      <c r="C51" s="97" t="s">
        <v>15</v>
      </c>
      <c r="D51" s="97" t="s">
        <v>16</v>
      </c>
      <c r="E51" s="99" t="s">
        <v>17</v>
      </c>
      <c r="F51" s="100"/>
      <c r="G51" s="101"/>
      <c r="I51" s="95" t="s">
        <v>14</v>
      </c>
      <c r="J51" s="97" t="s">
        <v>15</v>
      </c>
      <c r="K51" s="97" t="s">
        <v>16</v>
      </c>
      <c r="L51" s="99" t="s">
        <v>17</v>
      </c>
      <c r="M51" s="100"/>
      <c r="N51" s="101"/>
    </row>
    <row r="52" spans="2:14" ht="14.25" thickBot="1">
      <c r="B52" s="96"/>
      <c r="C52" s="98"/>
      <c r="D52" s="98"/>
      <c r="E52" s="21" t="s">
        <v>18</v>
      </c>
      <c r="F52" s="22" t="s">
        <v>19</v>
      </c>
      <c r="G52" s="23" t="s">
        <v>20</v>
      </c>
      <c r="I52" s="96"/>
      <c r="J52" s="98"/>
      <c r="K52" s="98"/>
      <c r="L52" s="21" t="s">
        <v>18</v>
      </c>
      <c r="M52" s="22" t="s">
        <v>19</v>
      </c>
      <c r="N52" s="23" t="s">
        <v>20</v>
      </c>
    </row>
    <row r="53" spans="2:14" ht="14.25" thickTop="1">
      <c r="B53" s="24" t="s">
        <v>21</v>
      </c>
      <c r="C53" s="25">
        <v>38261</v>
      </c>
      <c r="D53" s="25">
        <v>38804</v>
      </c>
      <c r="E53" s="26">
        <f>DATEDIF(C53,D53,"y")</f>
        <v>1</v>
      </c>
      <c r="F53" s="27">
        <f>DATEDIF(C53,D53,"ym")</f>
        <v>5</v>
      </c>
      <c r="G53" s="28">
        <f>DATEDIF(C53,D53,"md")+1</f>
        <v>28</v>
      </c>
      <c r="I53" s="29" t="s">
        <v>21</v>
      </c>
      <c r="J53" s="25">
        <v>38261</v>
      </c>
      <c r="K53" s="25">
        <v>38804</v>
      </c>
      <c r="L53" s="30"/>
      <c r="M53" s="31"/>
      <c r="N53" s="32"/>
    </row>
    <row r="54" spans="2:14">
      <c r="B54" s="33" t="s">
        <v>22</v>
      </c>
      <c r="C54" s="34">
        <v>37957</v>
      </c>
      <c r="D54" s="34">
        <v>38166</v>
      </c>
      <c r="E54" s="35">
        <f>DATEDIF(C54,D54,"y")</f>
        <v>0</v>
      </c>
      <c r="F54" s="36">
        <f>DATEDIF(C54,D54,"ym")</f>
        <v>6</v>
      </c>
      <c r="G54" s="37">
        <f>DATEDIF(C54,D54,"md")+1</f>
        <v>27</v>
      </c>
      <c r="I54" s="33" t="s">
        <v>22</v>
      </c>
      <c r="J54" s="34">
        <v>37957</v>
      </c>
      <c r="K54" s="34">
        <v>38166</v>
      </c>
      <c r="L54" s="35"/>
      <c r="M54" s="36"/>
      <c r="N54" s="37"/>
    </row>
    <row r="55" spans="2:14">
      <c r="B55" s="33" t="s">
        <v>23</v>
      </c>
      <c r="C55" s="34">
        <v>38322</v>
      </c>
      <c r="D55" s="34">
        <v>38411</v>
      </c>
      <c r="E55" s="35">
        <f>DATEDIF(C55,D55,"y")</f>
        <v>0</v>
      </c>
      <c r="F55" s="36">
        <f>DATEDIF(C55,D55,"ym")</f>
        <v>2</v>
      </c>
      <c r="G55" s="37">
        <f>DATEDIF(C55,D55,"md")+1</f>
        <v>28</v>
      </c>
      <c r="I55" s="33" t="s">
        <v>23</v>
      </c>
      <c r="J55" s="34">
        <v>38322</v>
      </c>
      <c r="K55" s="34">
        <v>38411</v>
      </c>
      <c r="L55" s="35"/>
      <c r="M55" s="36"/>
      <c r="N55" s="37"/>
    </row>
    <row r="56" spans="2:14">
      <c r="B56" s="33" t="s">
        <v>24</v>
      </c>
      <c r="C56" s="34">
        <v>38360</v>
      </c>
      <c r="D56" s="34">
        <v>39079</v>
      </c>
      <c r="E56" s="35">
        <f>DATEDIF(C56,D56,"y")</f>
        <v>1</v>
      </c>
      <c r="F56" s="36">
        <f>DATEDIF(C56,D56,"ym")</f>
        <v>11</v>
      </c>
      <c r="G56" s="37">
        <f>DATEDIF(C56,D56,"md")+1</f>
        <v>21</v>
      </c>
      <c r="I56" s="33" t="s">
        <v>24</v>
      </c>
      <c r="J56" s="34">
        <v>38360</v>
      </c>
      <c r="K56" s="34">
        <v>39079</v>
      </c>
      <c r="L56" s="35"/>
      <c r="M56" s="36"/>
      <c r="N56" s="37"/>
    </row>
    <row r="57" spans="2:14" ht="14.25" thickBot="1">
      <c r="B57" s="38" t="s">
        <v>25</v>
      </c>
      <c r="C57" s="39">
        <v>38018</v>
      </c>
      <c r="D57" s="39">
        <v>38620</v>
      </c>
      <c r="E57" s="40">
        <f>DATEDIF(C57,D57,"y")</f>
        <v>1</v>
      </c>
      <c r="F57" s="41">
        <f>DATEDIF(C57,D57,"ym")</f>
        <v>7</v>
      </c>
      <c r="G57" s="42">
        <f>DATEDIF(C57,D57,"md")+1</f>
        <v>25</v>
      </c>
      <c r="I57" s="38" t="s">
        <v>25</v>
      </c>
      <c r="J57" s="39">
        <v>38018</v>
      </c>
      <c r="K57" s="39">
        <v>38620</v>
      </c>
      <c r="L57" s="40"/>
      <c r="M57" s="41"/>
      <c r="N57" s="42"/>
    </row>
    <row r="61" spans="2:14">
      <c r="B61" s="1" t="s">
        <v>26</v>
      </c>
      <c r="C61" t="s">
        <v>27</v>
      </c>
    </row>
    <row r="62" spans="2:14">
      <c r="C62" t="s">
        <v>28</v>
      </c>
    </row>
    <row r="63" spans="2:14">
      <c r="K63" s="104" t="s">
        <v>29</v>
      </c>
      <c r="L63" s="104"/>
    </row>
    <row r="64" spans="2:14">
      <c r="C64" s="94" t="s">
        <v>30</v>
      </c>
      <c r="D64" s="94"/>
      <c r="E64" s="94"/>
      <c r="F64" s="94"/>
      <c r="H64" s="43"/>
      <c r="K64" s="84" t="s">
        <v>31</v>
      </c>
    </row>
    <row r="65" spans="3:12" ht="14.25" thickBot="1">
      <c r="H65" s="43"/>
      <c r="K65" s="85">
        <v>37987</v>
      </c>
      <c r="L65" s="86">
        <v>38353</v>
      </c>
    </row>
    <row r="66" spans="3:12">
      <c r="C66" s="95" t="s">
        <v>14</v>
      </c>
      <c r="D66" s="97" t="s">
        <v>15</v>
      </c>
      <c r="E66" s="97" t="s">
        <v>16</v>
      </c>
      <c r="F66" s="105" t="s">
        <v>32</v>
      </c>
      <c r="H66" s="43"/>
      <c r="K66" s="85">
        <v>37998</v>
      </c>
      <c r="L66" s="86">
        <v>38362</v>
      </c>
    </row>
    <row r="67" spans="3:12" ht="14.25" thickBot="1">
      <c r="C67" s="96"/>
      <c r="D67" s="98"/>
      <c r="E67" s="98"/>
      <c r="F67" s="106"/>
      <c r="H67" s="43"/>
      <c r="K67" s="85">
        <v>38028</v>
      </c>
      <c r="L67" s="86">
        <v>38394</v>
      </c>
    </row>
    <row r="68" spans="3:12" ht="14.25" thickTop="1">
      <c r="C68" s="24" t="s">
        <v>21</v>
      </c>
      <c r="D68" s="25">
        <v>38261</v>
      </c>
      <c r="E68" s="25">
        <v>38439</v>
      </c>
      <c r="F68" s="44"/>
      <c r="H68" s="43"/>
      <c r="K68" s="85">
        <v>38066</v>
      </c>
      <c r="L68" s="86">
        <v>38431</v>
      </c>
    </row>
    <row r="69" spans="3:12">
      <c r="C69" s="33" t="s">
        <v>22</v>
      </c>
      <c r="D69" s="34">
        <v>37957</v>
      </c>
      <c r="E69" s="34">
        <v>38166</v>
      </c>
      <c r="F69" s="45"/>
      <c r="K69" s="85">
        <v>38106</v>
      </c>
      <c r="L69" s="86">
        <v>38432</v>
      </c>
    </row>
    <row r="70" spans="3:12">
      <c r="C70" s="33" t="s">
        <v>23</v>
      </c>
      <c r="D70" s="34">
        <v>38322</v>
      </c>
      <c r="E70" s="34">
        <v>38411</v>
      </c>
      <c r="F70" s="45"/>
      <c r="K70" s="85">
        <v>38110</v>
      </c>
      <c r="L70" s="86">
        <v>38471</v>
      </c>
    </row>
    <row r="71" spans="3:12">
      <c r="C71" s="33" t="s">
        <v>24</v>
      </c>
      <c r="D71" s="34">
        <v>37994</v>
      </c>
      <c r="E71" s="34">
        <v>38714</v>
      </c>
      <c r="F71" s="45"/>
      <c r="K71" s="85">
        <v>38111</v>
      </c>
      <c r="L71" s="86">
        <v>38475</v>
      </c>
    </row>
    <row r="72" spans="3:12" ht="14.25" thickBot="1">
      <c r="C72" s="38" t="s">
        <v>25</v>
      </c>
      <c r="D72" s="39">
        <v>38018</v>
      </c>
      <c r="E72" s="39">
        <v>38620</v>
      </c>
      <c r="F72" s="46"/>
      <c r="K72" s="85">
        <v>38112</v>
      </c>
      <c r="L72" s="86">
        <v>38476</v>
      </c>
    </row>
    <row r="73" spans="3:12">
      <c r="K73" s="85">
        <v>38187</v>
      </c>
      <c r="L73" s="86">
        <v>38477</v>
      </c>
    </row>
    <row r="74" spans="3:12">
      <c r="K74" s="85">
        <v>38250</v>
      </c>
      <c r="L74" s="86">
        <v>38551</v>
      </c>
    </row>
    <row r="75" spans="3:12">
      <c r="K75" s="85">
        <v>38253</v>
      </c>
      <c r="L75" s="86">
        <v>38614</v>
      </c>
    </row>
    <row r="76" spans="3:12">
      <c r="K76" s="85">
        <v>38271</v>
      </c>
      <c r="L76" s="86">
        <v>38618</v>
      </c>
    </row>
    <row r="77" spans="3:12">
      <c r="K77" s="85">
        <v>38294</v>
      </c>
      <c r="L77" s="86">
        <v>38635</v>
      </c>
    </row>
    <row r="78" spans="3:12" ht="14.25" thickBot="1">
      <c r="K78" s="85">
        <v>38314</v>
      </c>
      <c r="L78" s="86">
        <v>38659</v>
      </c>
    </row>
    <row r="79" spans="3:12">
      <c r="C79" s="47" t="s">
        <v>14</v>
      </c>
      <c r="D79" s="97" t="s">
        <v>15</v>
      </c>
      <c r="E79" s="97" t="s">
        <v>16</v>
      </c>
      <c r="F79" s="105" t="s">
        <v>32</v>
      </c>
      <c r="K79" s="85">
        <v>38344</v>
      </c>
      <c r="L79" s="86">
        <v>38679</v>
      </c>
    </row>
    <row r="80" spans="3:12" ht="14.25" thickBot="1">
      <c r="C80" s="48"/>
      <c r="D80" s="98"/>
      <c r="E80" s="98"/>
      <c r="F80" s="106"/>
      <c r="K80" s="86"/>
      <c r="L80" s="86">
        <v>38709</v>
      </c>
    </row>
    <row r="81" spans="2:13" ht="14.25" thickTop="1">
      <c r="C81" s="24" t="s">
        <v>21</v>
      </c>
      <c r="D81" s="25">
        <v>38261</v>
      </c>
      <c r="E81" s="25">
        <v>38439</v>
      </c>
      <c r="F81" s="44">
        <f>NETWORKDAYS(D81,E81,$K$65:$L$80)</f>
        <v>120</v>
      </c>
      <c r="H81" s="49"/>
    </row>
    <row r="82" spans="2:13">
      <c r="C82" s="33" t="s">
        <v>22</v>
      </c>
      <c r="D82" s="34">
        <v>37957</v>
      </c>
      <c r="E82" s="34">
        <v>38166</v>
      </c>
      <c r="F82" s="45">
        <f>NETWORKDAYS(D82,E82,$K$65:$L$80)</f>
        <v>143</v>
      </c>
      <c r="G82" s="43"/>
      <c r="H82" s="49"/>
      <c r="I82" s="43"/>
    </row>
    <row r="83" spans="2:13">
      <c r="C83" s="33" t="s">
        <v>23</v>
      </c>
      <c r="D83" s="34">
        <v>38322</v>
      </c>
      <c r="E83" s="34">
        <v>38411</v>
      </c>
      <c r="F83" s="45">
        <f>NETWORKDAYS(D83,E83,$K$65:$L$80)</f>
        <v>61</v>
      </c>
      <c r="G83" s="43"/>
      <c r="H83" s="49"/>
      <c r="I83" s="43"/>
    </row>
    <row r="84" spans="2:13">
      <c r="C84" s="33" t="s">
        <v>24</v>
      </c>
      <c r="D84" s="34">
        <v>37994</v>
      </c>
      <c r="E84" s="34">
        <v>38714</v>
      </c>
      <c r="F84" s="45">
        <f>NETWORKDAYS(D84,E84,$K$65:$L$80)</f>
        <v>488</v>
      </c>
      <c r="G84" s="43"/>
      <c r="H84" s="49"/>
      <c r="I84" s="43"/>
    </row>
    <row r="85" spans="2:13" ht="14.25" thickBot="1">
      <c r="C85" s="38" t="s">
        <v>25</v>
      </c>
      <c r="D85" s="39">
        <v>38018</v>
      </c>
      <c r="E85" s="39">
        <v>38620</v>
      </c>
      <c r="F85" s="46">
        <f>NETWORKDAYS(D85,E85,$K$65:$L$80)</f>
        <v>408</v>
      </c>
      <c r="G85" s="43"/>
      <c r="H85" s="49"/>
    </row>
    <row r="86" spans="2:13">
      <c r="E86" s="43"/>
      <c r="F86" s="49"/>
      <c r="G86" s="43"/>
      <c r="H86" s="49"/>
    </row>
    <row r="87" spans="2:13" ht="33" customHeight="1"/>
    <row r="89" spans="2:13">
      <c r="B89" s="1" t="s">
        <v>33</v>
      </c>
      <c r="C89" s="50" t="s">
        <v>34</v>
      </c>
      <c r="D89" s="51"/>
      <c r="E89" s="51"/>
      <c r="I89" s="1" t="s">
        <v>33</v>
      </c>
      <c r="J89" s="50" t="s">
        <v>34</v>
      </c>
      <c r="K89" s="51"/>
      <c r="L89" s="51"/>
    </row>
    <row r="90" spans="2:13">
      <c r="B90" s="1"/>
    </row>
    <row r="91" spans="2:13">
      <c r="E91" t="s">
        <v>35</v>
      </c>
    </row>
    <row r="92" spans="2:13">
      <c r="E92" t="s">
        <v>36</v>
      </c>
    </row>
    <row r="93" spans="2:13">
      <c r="E93" t="s">
        <v>37</v>
      </c>
    </row>
    <row r="95" spans="2:13">
      <c r="B95" s="52" t="s">
        <v>38</v>
      </c>
      <c r="J95" s="94" t="s">
        <v>2</v>
      </c>
      <c r="K95" s="94"/>
      <c r="L95" s="94"/>
      <c r="M95" s="94"/>
    </row>
    <row r="97" spans="2:15" ht="13.5" customHeight="1">
      <c r="C97" s="53" t="s">
        <v>8</v>
      </c>
      <c r="D97" s="54">
        <v>40544</v>
      </c>
      <c r="E97" s="18" t="s">
        <v>39</v>
      </c>
      <c r="F97" s="55">
        <f>D97</f>
        <v>40544</v>
      </c>
      <c r="G97" t="s">
        <v>40</v>
      </c>
      <c r="J97" s="53" t="s">
        <v>8</v>
      </c>
      <c r="K97" s="56">
        <v>40544</v>
      </c>
      <c r="L97" s="57" t="s">
        <v>41</v>
      </c>
      <c r="M97" s="58"/>
      <c r="N97" s="87"/>
      <c r="O97" t="s">
        <v>42</v>
      </c>
    </row>
    <row r="98" spans="2:15" ht="13.5" customHeight="1">
      <c r="C98" s="53" t="s">
        <v>43</v>
      </c>
      <c r="D98" s="59">
        <v>0.35416666666666669</v>
      </c>
      <c r="E98" s="18" t="s">
        <v>44</v>
      </c>
      <c r="F98" s="55">
        <f>D98</f>
        <v>0.35416666666666669</v>
      </c>
      <c r="G98" t="s">
        <v>45</v>
      </c>
      <c r="J98" s="53" t="s">
        <v>43</v>
      </c>
      <c r="K98" s="60">
        <v>0.35416666666666669</v>
      </c>
      <c r="L98" s="57" t="s">
        <v>41</v>
      </c>
      <c r="M98" s="58"/>
      <c r="N98" s="87"/>
      <c r="O98" t="s">
        <v>46</v>
      </c>
    </row>
    <row r="102" spans="2:15" ht="13.5" customHeight="1">
      <c r="B102" s="1" t="s">
        <v>47</v>
      </c>
      <c r="C102" t="s">
        <v>86</v>
      </c>
      <c r="I102" s="1" t="s">
        <v>47</v>
      </c>
      <c r="J102" t="s">
        <v>86</v>
      </c>
    </row>
    <row r="103" spans="2:15" ht="13.5" customHeight="1">
      <c r="C103" s="61" t="s">
        <v>48</v>
      </c>
      <c r="J103" s="61" t="s">
        <v>48</v>
      </c>
    </row>
    <row r="104" spans="2:15" ht="13.5" customHeight="1">
      <c r="C104" t="s">
        <v>49</v>
      </c>
      <c r="J104" t="s">
        <v>49</v>
      </c>
    </row>
    <row r="105" spans="2:15" ht="13.5" customHeight="1">
      <c r="C105" s="102" t="s">
        <v>50</v>
      </c>
      <c r="D105" s="102"/>
      <c r="E105" s="103"/>
      <c r="F105" s="88">
        <v>0.375</v>
      </c>
      <c r="J105" s="102" t="s">
        <v>50</v>
      </c>
      <c r="K105" s="102"/>
      <c r="L105" s="103"/>
      <c r="M105" s="62"/>
    </row>
    <row r="108" spans="2:15" ht="13.5" customHeight="1">
      <c r="C108" s="63" t="s">
        <v>8</v>
      </c>
      <c r="D108" s="63" t="s">
        <v>9</v>
      </c>
      <c r="E108" s="63" t="s">
        <v>51</v>
      </c>
      <c r="F108" s="63" t="s">
        <v>5</v>
      </c>
      <c r="J108" s="63" t="s">
        <v>8</v>
      </c>
      <c r="K108" s="63" t="s">
        <v>9</v>
      </c>
      <c r="L108" s="63" t="s">
        <v>51</v>
      </c>
      <c r="M108" s="63" t="s">
        <v>5</v>
      </c>
    </row>
    <row r="109" spans="2:15" ht="13.5" customHeight="1">
      <c r="C109" s="64">
        <v>41523</v>
      </c>
      <c r="D109" s="65">
        <v>0.37361111111111112</v>
      </c>
      <c r="E109" s="65">
        <v>0.77083333333333337</v>
      </c>
      <c r="F109" s="66">
        <f t="shared" ref="F109:F114" si="2">E109-D109</f>
        <v>0.39722222222222225</v>
      </c>
      <c r="J109" s="64">
        <v>41523</v>
      </c>
      <c r="K109" s="65">
        <v>0.37361111111111112</v>
      </c>
      <c r="L109" s="65">
        <v>0.77083333333333337</v>
      </c>
      <c r="M109" s="66">
        <f t="shared" ref="M109:M114" si="3">L109-K109</f>
        <v>0.39722222222222225</v>
      </c>
    </row>
    <row r="110" spans="2:15" ht="13.5" customHeight="1">
      <c r="C110" s="64">
        <v>41524</v>
      </c>
      <c r="D110" s="65">
        <v>0.35555555555555557</v>
      </c>
      <c r="E110" s="65">
        <v>0.75</v>
      </c>
      <c r="F110" s="66">
        <f t="shared" si="2"/>
        <v>0.39444444444444443</v>
      </c>
      <c r="J110" s="64">
        <v>41524</v>
      </c>
      <c r="K110" s="65">
        <v>0.35555555555555557</v>
      </c>
      <c r="L110" s="65">
        <v>0.75</v>
      </c>
      <c r="M110" s="66">
        <f t="shared" si="3"/>
        <v>0.39444444444444443</v>
      </c>
    </row>
    <row r="111" spans="2:15" ht="13.5" customHeight="1">
      <c r="C111" s="64">
        <v>41525</v>
      </c>
      <c r="D111" s="65">
        <v>0.3743055555555555</v>
      </c>
      <c r="E111" s="65">
        <v>0.74305555555555547</v>
      </c>
      <c r="F111" s="66">
        <f t="shared" si="2"/>
        <v>0.36874999999999997</v>
      </c>
      <c r="J111" s="64">
        <v>41525</v>
      </c>
      <c r="K111" s="65">
        <v>0.3743055555555555</v>
      </c>
      <c r="L111" s="65">
        <v>0.74305555555555547</v>
      </c>
      <c r="M111" s="66">
        <f t="shared" si="3"/>
        <v>0.36874999999999997</v>
      </c>
    </row>
    <row r="112" spans="2:15" ht="13.5" customHeight="1">
      <c r="C112" s="64">
        <v>41526</v>
      </c>
      <c r="D112" s="65">
        <v>0.375</v>
      </c>
      <c r="E112" s="65">
        <v>0.82638888888888884</v>
      </c>
      <c r="F112" s="66">
        <f t="shared" si="2"/>
        <v>0.45138888888888884</v>
      </c>
      <c r="J112" s="64">
        <v>41526</v>
      </c>
      <c r="K112" s="65">
        <v>0.375</v>
      </c>
      <c r="L112" s="65">
        <v>0.82638888888888884</v>
      </c>
      <c r="M112" s="66">
        <f t="shared" si="3"/>
        <v>0.45138888888888884</v>
      </c>
    </row>
    <row r="113" spans="2:13">
      <c r="C113" s="64">
        <v>41527</v>
      </c>
      <c r="D113" s="65">
        <v>0.34236111111111112</v>
      </c>
      <c r="E113" s="65">
        <v>0.84236111111111101</v>
      </c>
      <c r="F113" s="66">
        <f t="shared" si="2"/>
        <v>0.49999999999999989</v>
      </c>
      <c r="J113" s="64">
        <v>41527</v>
      </c>
      <c r="K113" s="65">
        <v>0.34236111111111112</v>
      </c>
      <c r="L113" s="65">
        <v>0.84236111111111101</v>
      </c>
      <c r="M113" s="66">
        <f t="shared" si="3"/>
        <v>0.49999999999999989</v>
      </c>
    </row>
    <row r="114" spans="2:13">
      <c r="C114" s="64">
        <v>41528</v>
      </c>
      <c r="D114" s="65">
        <v>0.3756944444444445</v>
      </c>
      <c r="E114" s="65">
        <v>0.78680555555555554</v>
      </c>
      <c r="F114" s="66">
        <f t="shared" si="2"/>
        <v>0.41111111111111104</v>
      </c>
      <c r="J114" s="64">
        <v>41528</v>
      </c>
      <c r="K114" s="65">
        <v>0.3756944444444445</v>
      </c>
      <c r="L114" s="65">
        <v>0.78680555555555554</v>
      </c>
      <c r="M114" s="66">
        <f t="shared" si="3"/>
        <v>0.41111111111111104</v>
      </c>
    </row>
    <row r="123" spans="2:13">
      <c r="B123" s="1" t="s">
        <v>52</v>
      </c>
      <c r="C123" t="s">
        <v>53</v>
      </c>
    </row>
    <row r="124" spans="2:13">
      <c r="C124" t="s">
        <v>54</v>
      </c>
    </row>
    <row r="129" spans="2:7">
      <c r="B129" s="67" t="s">
        <v>55</v>
      </c>
      <c r="C129" s="67" t="s">
        <v>56</v>
      </c>
      <c r="D129" s="67" t="s">
        <v>57</v>
      </c>
      <c r="E129" s="67" t="s">
        <v>58</v>
      </c>
      <c r="F129" s="67" t="s">
        <v>59</v>
      </c>
      <c r="G129" s="67" t="s">
        <v>60</v>
      </c>
    </row>
    <row r="130" spans="2:7">
      <c r="B130" s="68">
        <v>40586</v>
      </c>
      <c r="C130" s="68">
        <v>40668</v>
      </c>
      <c r="D130" s="69">
        <f>NETWORKDAYS(B130,C130,C132:D132)</f>
        <v>57</v>
      </c>
      <c r="E130" s="70">
        <v>10000</v>
      </c>
      <c r="F130" s="71">
        <f>D130*E130</f>
        <v>570000</v>
      </c>
      <c r="G130" s="72">
        <f>EOMONTH(C130,1)</f>
        <v>40724</v>
      </c>
    </row>
    <row r="132" spans="2:7">
      <c r="B132" s="73" t="s">
        <v>61</v>
      </c>
      <c r="C132" s="74">
        <v>40623</v>
      </c>
      <c r="D132" s="74">
        <v>40661</v>
      </c>
    </row>
    <row r="137" spans="2:7">
      <c r="C137" s="94" t="s">
        <v>62</v>
      </c>
      <c r="D137" s="94"/>
      <c r="E137" s="94"/>
      <c r="F137" s="94"/>
    </row>
    <row r="139" spans="2:7">
      <c r="B139" s="67" t="s">
        <v>55</v>
      </c>
      <c r="C139" s="67" t="s">
        <v>56</v>
      </c>
      <c r="D139" s="67" t="s">
        <v>57</v>
      </c>
      <c r="E139" s="67" t="s">
        <v>58</v>
      </c>
      <c r="F139" s="67" t="s">
        <v>59</v>
      </c>
      <c r="G139" s="67" t="s">
        <v>60</v>
      </c>
    </row>
    <row r="140" spans="2:7">
      <c r="B140" s="68">
        <v>40586</v>
      </c>
      <c r="C140" s="68">
        <v>40668</v>
      </c>
      <c r="D140" s="69"/>
      <c r="E140" s="70">
        <v>10000</v>
      </c>
      <c r="F140" s="71"/>
      <c r="G140" s="72"/>
    </row>
    <row r="142" spans="2:7">
      <c r="B142" s="73" t="s">
        <v>61</v>
      </c>
      <c r="C142" s="74">
        <v>40623</v>
      </c>
      <c r="D142" s="74">
        <v>40661</v>
      </c>
    </row>
    <row r="147" spans="2:10">
      <c r="B147" s="1" t="s">
        <v>63</v>
      </c>
      <c r="C147" t="s">
        <v>64</v>
      </c>
    </row>
    <row r="148" spans="2:10">
      <c r="C148" t="s">
        <v>65</v>
      </c>
    </row>
    <row r="149" spans="2:10">
      <c r="C149" t="s">
        <v>66</v>
      </c>
    </row>
    <row r="150" spans="2:10">
      <c r="I150" s="75" t="s">
        <v>67</v>
      </c>
      <c r="J150" s="75" t="s">
        <v>67</v>
      </c>
    </row>
    <row r="151" spans="2:10">
      <c r="B151" s="76" t="s">
        <v>68</v>
      </c>
      <c r="C151" s="76" t="s">
        <v>69</v>
      </c>
      <c r="D151" s="76" t="s">
        <v>70</v>
      </c>
      <c r="E151" s="76" t="s">
        <v>58</v>
      </c>
      <c r="F151" s="76" t="s">
        <v>59</v>
      </c>
      <c r="G151" s="76" t="s">
        <v>60</v>
      </c>
      <c r="I151" s="77" t="s">
        <v>71</v>
      </c>
      <c r="J151" s="77" t="s">
        <v>60</v>
      </c>
    </row>
    <row r="152" spans="2:10">
      <c r="B152" s="78" t="s">
        <v>72</v>
      </c>
      <c r="C152" s="79">
        <v>40798</v>
      </c>
      <c r="D152" s="79">
        <v>40821</v>
      </c>
      <c r="E152" s="70">
        <v>10000</v>
      </c>
      <c r="F152" s="80"/>
      <c r="G152" s="80"/>
      <c r="I152" s="81">
        <f>NETWORKDAYS(C152,D152,$C$164:$E$168)*E152</f>
        <v>160000</v>
      </c>
      <c r="J152" s="82">
        <f t="shared" ref="J152:J161" si="4">EOMONTH(D152,1)</f>
        <v>40877</v>
      </c>
    </row>
    <row r="153" spans="2:10">
      <c r="B153" s="78" t="s">
        <v>73</v>
      </c>
      <c r="C153" s="79">
        <v>40707</v>
      </c>
      <c r="D153" s="79">
        <v>40865</v>
      </c>
      <c r="E153" s="70">
        <v>8500</v>
      </c>
      <c r="F153" s="80"/>
      <c r="G153" s="80"/>
      <c r="I153" s="81">
        <f t="shared" ref="I153:I161" si="5">NETWORKDAYS(C153,D153,$C$164:$E$168)*E153</f>
        <v>943500</v>
      </c>
      <c r="J153" s="82">
        <f t="shared" si="4"/>
        <v>40908</v>
      </c>
    </row>
    <row r="154" spans="2:10">
      <c r="B154" s="78" t="s">
        <v>74</v>
      </c>
      <c r="C154" s="79">
        <v>40800</v>
      </c>
      <c r="D154" s="79">
        <v>40879</v>
      </c>
      <c r="E154" s="70">
        <v>9000</v>
      </c>
      <c r="F154" s="80"/>
      <c r="G154" s="80"/>
      <c r="I154" s="81">
        <f t="shared" si="5"/>
        <v>477000</v>
      </c>
      <c r="J154" s="82">
        <f t="shared" si="4"/>
        <v>40939</v>
      </c>
    </row>
    <row r="155" spans="2:10">
      <c r="B155" s="78" t="s">
        <v>75</v>
      </c>
      <c r="C155" s="79">
        <v>40801</v>
      </c>
      <c r="D155" s="79">
        <v>40877</v>
      </c>
      <c r="E155" s="70">
        <v>9800</v>
      </c>
      <c r="F155" s="80"/>
      <c r="G155" s="80"/>
      <c r="I155" s="81">
        <f t="shared" si="5"/>
        <v>490000</v>
      </c>
      <c r="J155" s="82">
        <f t="shared" si="4"/>
        <v>40908</v>
      </c>
    </row>
    <row r="156" spans="2:10">
      <c r="B156" s="78" t="s">
        <v>76</v>
      </c>
      <c r="C156" s="79">
        <v>40559</v>
      </c>
      <c r="D156" s="79">
        <v>40603</v>
      </c>
      <c r="E156" s="70">
        <v>9300</v>
      </c>
      <c r="F156" s="80"/>
      <c r="G156" s="80"/>
      <c r="I156" s="81">
        <f t="shared" si="5"/>
        <v>297600</v>
      </c>
      <c r="J156" s="82">
        <f t="shared" si="4"/>
        <v>40663</v>
      </c>
    </row>
    <row r="157" spans="2:10">
      <c r="B157" s="78" t="s">
        <v>77</v>
      </c>
      <c r="C157" s="79">
        <v>40650</v>
      </c>
      <c r="D157" s="79">
        <v>40755</v>
      </c>
      <c r="E157" s="70">
        <v>9290</v>
      </c>
      <c r="F157" s="80"/>
      <c r="G157" s="80"/>
      <c r="I157" s="81">
        <f t="shared" si="5"/>
        <v>668880</v>
      </c>
      <c r="J157" s="82">
        <f t="shared" si="4"/>
        <v>40786</v>
      </c>
    </row>
    <row r="158" spans="2:10">
      <c r="B158" s="78" t="s">
        <v>78</v>
      </c>
      <c r="C158" s="79">
        <v>38156</v>
      </c>
      <c r="D158" s="79">
        <v>38156</v>
      </c>
      <c r="E158" s="70">
        <v>9280</v>
      </c>
      <c r="F158" s="80"/>
      <c r="G158" s="80"/>
      <c r="I158" s="81">
        <f t="shared" si="5"/>
        <v>9280</v>
      </c>
      <c r="J158" s="82">
        <f t="shared" si="4"/>
        <v>38199</v>
      </c>
    </row>
    <row r="159" spans="2:10">
      <c r="B159" s="78" t="s">
        <v>79</v>
      </c>
      <c r="C159" s="79">
        <v>40682</v>
      </c>
      <c r="D159" s="79">
        <v>40831</v>
      </c>
      <c r="E159" s="70">
        <v>9270</v>
      </c>
      <c r="F159" s="80"/>
      <c r="G159" s="80"/>
      <c r="I159" s="81">
        <f t="shared" si="5"/>
        <v>964080</v>
      </c>
      <c r="J159" s="82">
        <f t="shared" si="4"/>
        <v>40877</v>
      </c>
    </row>
    <row r="160" spans="2:10">
      <c r="B160" s="78" t="s">
        <v>80</v>
      </c>
      <c r="C160" s="79">
        <v>40806</v>
      </c>
      <c r="D160" s="79">
        <v>40902</v>
      </c>
      <c r="E160" s="70">
        <v>9900</v>
      </c>
      <c r="F160" s="80"/>
      <c r="G160" s="80"/>
      <c r="I160" s="81">
        <f t="shared" si="5"/>
        <v>633600</v>
      </c>
      <c r="J160" s="82">
        <f t="shared" si="4"/>
        <v>40939</v>
      </c>
    </row>
    <row r="161" spans="2:10">
      <c r="B161" s="78" t="s">
        <v>81</v>
      </c>
      <c r="C161" s="79">
        <v>40745</v>
      </c>
      <c r="D161" s="79">
        <v>40847</v>
      </c>
      <c r="E161" s="70">
        <v>10000</v>
      </c>
      <c r="F161" s="80"/>
      <c r="G161" s="80"/>
      <c r="I161" s="81">
        <f t="shared" si="5"/>
        <v>700000</v>
      </c>
      <c r="J161" s="82">
        <f t="shared" si="4"/>
        <v>40877</v>
      </c>
    </row>
    <row r="162" spans="2:10">
      <c r="G162" s="53" t="s">
        <v>82</v>
      </c>
    </row>
    <row r="163" spans="2:10">
      <c r="C163" s="107" t="s">
        <v>83</v>
      </c>
      <c r="D163" s="107"/>
      <c r="G163" s="1" t="s">
        <v>84</v>
      </c>
    </row>
    <row r="164" spans="2:10">
      <c r="C164" s="83">
        <v>40544</v>
      </c>
      <c r="D164" s="83">
        <v>40666</v>
      </c>
      <c r="E164" s="83">
        <v>40809</v>
      </c>
    </row>
    <row r="165" spans="2:10">
      <c r="C165" s="83">
        <v>40553</v>
      </c>
      <c r="D165" s="83">
        <v>40667</v>
      </c>
      <c r="E165" s="83">
        <v>40826</v>
      </c>
    </row>
    <row r="166" spans="2:10">
      <c r="C166" s="83">
        <v>38028</v>
      </c>
      <c r="D166" s="83">
        <v>40668</v>
      </c>
      <c r="E166" s="83">
        <v>40850</v>
      </c>
    </row>
    <row r="167" spans="2:10">
      <c r="C167" s="83">
        <v>40623</v>
      </c>
      <c r="D167" s="83">
        <v>38186</v>
      </c>
      <c r="E167" s="83">
        <v>40870</v>
      </c>
    </row>
    <row r="168" spans="2:10">
      <c r="C168" s="83">
        <v>38106</v>
      </c>
      <c r="D168" s="83">
        <v>40805</v>
      </c>
      <c r="E168" s="83">
        <v>40900</v>
      </c>
    </row>
  </sheetData>
  <mergeCells count="26">
    <mergeCell ref="C137:F137"/>
    <mergeCell ref="C163:D163"/>
    <mergeCell ref="D79:D80"/>
    <mergeCell ref="E79:E80"/>
    <mergeCell ref="F79:F80"/>
    <mergeCell ref="J95:M95"/>
    <mergeCell ref="C105:E105"/>
    <mergeCell ref="J105:L105"/>
    <mergeCell ref="K51:K52"/>
    <mergeCell ref="L51:N51"/>
    <mergeCell ref="K63:L63"/>
    <mergeCell ref="C64:F64"/>
    <mergeCell ref="C66:C67"/>
    <mergeCell ref="D66:D67"/>
    <mergeCell ref="E66:E67"/>
    <mergeCell ref="F66:F67"/>
    <mergeCell ref="A1:I1"/>
    <mergeCell ref="C10:N10"/>
    <mergeCell ref="C12:M12"/>
    <mergeCell ref="J22:M22"/>
    <mergeCell ref="B51:B52"/>
    <mergeCell ref="C51:C52"/>
    <mergeCell ref="D51:D52"/>
    <mergeCell ref="E51:G51"/>
    <mergeCell ref="I51:I52"/>
    <mergeCell ref="J51:J52"/>
  </mergeCells>
  <phoneticPr fontId="3"/>
  <conditionalFormatting sqref="D109:D114">
    <cfRule type="cellIs" dxfId="0" priority="1" stopIfTrue="1" operator="greaterThanOrEqual">
      <formula>0.375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2013-10-22T03:27:25Z</dcterms:created>
  <dcterms:modified xsi:type="dcterms:W3CDTF">2013-11-01T03:14:24Z</dcterms:modified>
</cp:coreProperties>
</file>