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5" i="1" l="1"/>
  <c r="F106" i="1"/>
  <c r="F107" i="1"/>
  <c r="F108" i="1"/>
  <c r="F109" i="1"/>
  <c r="F104" i="1"/>
  <c r="M202" i="1" l="1"/>
  <c r="M201" i="1"/>
  <c r="M200" i="1"/>
  <c r="M199" i="1"/>
  <c r="M198" i="1"/>
  <c r="M197" i="1"/>
  <c r="M196" i="1"/>
  <c r="M195" i="1"/>
  <c r="M194" i="1"/>
  <c r="M193" i="1"/>
  <c r="M192" i="1"/>
  <c r="M203" i="1" s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F183" i="1" s="1"/>
  <c r="F185" i="1" s="1"/>
  <c r="E172" i="1"/>
  <c r="E183" i="1" s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E130" i="1"/>
  <c r="D130" i="1"/>
  <c r="E129" i="1"/>
  <c r="D129" i="1"/>
  <c r="E128" i="1"/>
  <c r="D128" i="1"/>
  <c r="E127" i="1"/>
  <c r="D127" i="1"/>
  <c r="E126" i="1"/>
  <c r="D126" i="1"/>
  <c r="E125" i="1"/>
  <c r="D125" i="1"/>
  <c r="E124" i="1"/>
  <c r="D124" i="1"/>
  <c r="N110" i="1"/>
  <c r="E110" i="1"/>
  <c r="F110" i="1"/>
  <c r="E93" i="1"/>
  <c r="F93" i="1" s="1"/>
  <c r="E92" i="1"/>
  <c r="F92" i="1" s="1"/>
  <c r="E91" i="1"/>
  <c r="F91" i="1" s="1"/>
  <c r="E90" i="1"/>
  <c r="F90" i="1" s="1"/>
  <c r="N72" i="1"/>
  <c r="N71" i="1"/>
  <c r="N70" i="1"/>
  <c r="G64" i="1"/>
  <c r="F64" i="1"/>
  <c r="G63" i="1"/>
  <c r="F63" i="1"/>
  <c r="G62" i="1"/>
  <c r="F62" i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F6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(E62,D62)
</t>
        </r>
        <r>
          <rPr>
            <sz val="11"/>
            <color indexed="81"/>
            <rFont val="ＭＳ Ｐゴシック"/>
            <family val="3"/>
            <charset val="128"/>
          </rPr>
          <t>これで</t>
        </r>
        <r>
          <rPr>
            <b/>
            <sz val="11"/>
            <color indexed="12"/>
            <rFont val="ＭＳ Ｐゴシック"/>
            <family val="3"/>
            <charset val="128"/>
          </rPr>
          <t>出荷単位に対応した</t>
        </r>
        <r>
          <rPr>
            <b/>
            <sz val="11"/>
            <color indexed="12"/>
            <rFont val="ＭＳ Ｐゴシック"/>
            <family val="3"/>
            <charset val="128"/>
          </rPr>
          <t>総数</t>
        </r>
        <r>
          <rPr>
            <sz val="11"/>
            <color indexed="81"/>
            <rFont val="ＭＳ Ｐゴシック"/>
            <family val="3"/>
            <charset val="128"/>
          </rPr>
          <t>が算出されます。</t>
        </r>
      </text>
    </comment>
    <comment ref="G6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=F62/D62
「注文総数」を「注文単位」で割るれば</t>
        </r>
        <r>
          <rPr>
            <b/>
            <sz val="11"/>
            <color indexed="10"/>
            <rFont val="ＭＳ Ｐゴシック"/>
            <family val="3"/>
            <charset val="128"/>
          </rPr>
          <t>最終の注文単位</t>
        </r>
        <r>
          <rPr>
            <b/>
            <sz val="11"/>
            <color indexed="81"/>
            <rFont val="ＭＳ Ｐゴシック"/>
            <family val="3"/>
            <charset val="128"/>
          </rPr>
          <t>です。</t>
        </r>
      </text>
    </comment>
    <comment ref="N7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(L70,K70)</t>
        </r>
        <r>
          <rPr>
            <b/>
            <sz val="11"/>
            <color indexed="17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 xml:space="preserve">K70
</t>
        </r>
        <r>
          <rPr>
            <b/>
            <sz val="11"/>
            <color indexed="8"/>
            <rFont val="ＭＳ Ｐゴシック"/>
            <family val="3"/>
            <charset val="128"/>
          </rPr>
          <t>「ＣＥＩＬＩＮＧ関数」を設定後、</t>
        </r>
        <r>
          <rPr>
            <b/>
            <sz val="11"/>
            <color indexed="10"/>
            <rFont val="ＭＳ Ｐゴシック"/>
            <family val="3"/>
            <charset val="128"/>
          </rPr>
          <t>ＯＫを押さず！</t>
        </r>
        <r>
          <rPr>
            <b/>
            <sz val="11"/>
            <color indexed="8"/>
            <rFont val="ＭＳ Ｐゴシック"/>
            <family val="3"/>
            <charset val="128"/>
          </rPr>
          <t xml:space="preserve">
｛数式バー｝で</t>
        </r>
        <r>
          <rPr>
            <b/>
            <sz val="11"/>
            <color indexed="12"/>
            <rFont val="ＭＳ Ｐゴシック"/>
            <family val="3"/>
            <charset val="128"/>
          </rPr>
          <t>「出荷単位」のセルで除算します</t>
        </r>
        <r>
          <rPr>
            <b/>
            <sz val="11"/>
            <color indexed="8"/>
            <rFont val="ＭＳ Ｐゴシック"/>
            <family val="3"/>
            <charset val="128"/>
          </rPr>
          <t>。</t>
        </r>
      </text>
    </comment>
    <comment ref="E9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(C90,D90)</t>
        </r>
      </text>
    </comment>
    <comment ref="F9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=E90/D90</t>
        </r>
      </text>
    </comment>
    <comment ref="F10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(E104,D104)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81"/>
            <rFont val="ＭＳ Ｐゴシック"/>
            <family val="3"/>
            <charset val="128"/>
          </rPr>
          <t>D104</t>
        </r>
      </text>
    </comment>
    <comment ref="D12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(C124,"</t>
        </r>
        <r>
          <rPr>
            <b/>
            <sz val="11"/>
            <color indexed="12"/>
            <rFont val="ＭＳ Ｐゴシック"/>
            <family val="3"/>
            <charset val="128"/>
          </rPr>
          <t>00:15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時間の入力に注意しましょう
</t>
        </r>
        <r>
          <rPr>
            <b/>
            <sz val="11"/>
            <color indexed="12"/>
            <rFont val="ＭＳ Ｐゴシック"/>
            <family val="3"/>
            <charset val="128"/>
          </rPr>
          <t>"00:15"と入力</t>
        </r>
      </text>
    </comment>
    <comment ref="E12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(C124,"00:30")</t>
        </r>
      </text>
    </comment>
    <comment ref="D145" authorId="0">
      <text>
        <r>
          <rPr>
            <b/>
            <sz val="11"/>
            <color indexed="81"/>
            <rFont val="ＭＳ Ｐゴシック"/>
            <family val="3"/>
            <charset val="128"/>
          </rPr>
          <t>半角英数の数値で入力
単位はユーザー定義
文字で入力は付加！</t>
        </r>
      </text>
    </comment>
    <comment ref="E14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(C145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>(1-D145)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100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F14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(E145-C145)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81"/>
            <rFont val="ＭＳ Ｐゴシック"/>
            <family val="3"/>
            <charset val="128"/>
          </rPr>
          <t>E145
先に、</t>
        </r>
        <r>
          <rPr>
            <sz val="11"/>
            <color indexed="81"/>
            <rFont val="ＭＳ Ｐゴシック"/>
            <family val="3"/>
            <charset val="128"/>
          </rPr>
          <t>「販売価格」から「原価」を引いて「</t>
        </r>
        <r>
          <rPr>
            <b/>
            <sz val="11"/>
            <color indexed="81"/>
            <rFont val="ＭＳ Ｐゴシック"/>
            <family val="3"/>
            <charset val="128"/>
          </rPr>
          <t>利益</t>
        </r>
        <r>
          <rPr>
            <sz val="11"/>
            <color indexed="81"/>
            <rFont val="ＭＳ Ｐゴシック"/>
            <family val="3"/>
            <charset val="128"/>
          </rPr>
          <t>」額を出して</t>
        </r>
        <r>
          <rPr>
            <sz val="11"/>
            <color indexed="17"/>
            <rFont val="ＭＳ Ｐゴシック"/>
            <family val="3"/>
            <charset val="128"/>
          </rPr>
          <t>「販売価格」で割ります</t>
        </r>
        <r>
          <rPr>
            <sz val="11"/>
            <color indexed="81"/>
            <rFont val="ＭＳ Ｐゴシック"/>
            <family val="3"/>
            <charset val="128"/>
          </rPr>
          <t>。</t>
        </r>
      </text>
    </comment>
    <comment ref="M152" authorId="1">
      <text>
        <r>
          <rPr>
            <sz val="11"/>
            <color indexed="81"/>
            <rFont val="ＭＳ Ｐゴシック"/>
            <family val="3"/>
            <charset val="128"/>
          </rPr>
          <t>数値に単位「円」を設定するには
「書式のユーザー定義」ですね。
文字で入力してはいけません。</t>
        </r>
      </text>
    </comment>
    <comment ref="F17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(E172,</t>
        </r>
        <r>
          <rPr>
            <b/>
            <sz val="11"/>
            <color indexed="12"/>
            <rFont val="ＭＳ Ｐゴシック"/>
            <family val="3"/>
            <charset val="128"/>
          </rPr>
          <t>"00:10"</t>
        </r>
        <r>
          <rPr>
            <b/>
            <sz val="11"/>
            <color indexed="81"/>
            <rFont val="ＭＳ Ｐゴシック"/>
            <family val="3"/>
            <charset val="128"/>
          </rPr>
          <t>)
シリアル値は「書式」で「時刻」に設定します。</t>
        </r>
      </text>
    </comment>
    <comment ref="F18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(F172:F182)
「セルの書式設定」の
｛</t>
        </r>
        <r>
          <rPr>
            <b/>
            <sz val="11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｝で
</t>
        </r>
        <r>
          <rPr>
            <b/>
            <sz val="11"/>
            <color indexed="12"/>
            <rFont val="ＭＳ Ｐゴシック"/>
            <family val="3"/>
            <charset val="128"/>
          </rPr>
          <t>24時間を越える時間の合計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では、
書式の「ユーザー定義」で
</t>
        </r>
        <r>
          <rPr>
            <b/>
            <sz val="11"/>
            <color indexed="10"/>
            <rFont val="ＭＳ Ｐゴシック"/>
            <family val="3"/>
            <charset val="128"/>
          </rPr>
          <t>[h]:mm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 を設定します。</t>
        </r>
      </text>
    </comment>
    <comment ref="F1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=F183/</t>
        </r>
        <r>
          <rPr>
            <b/>
            <sz val="11"/>
            <color indexed="12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*970
給与の算定にする基準の時間は
</t>
        </r>
        <r>
          <rPr>
            <b/>
            <sz val="11"/>
            <color indexed="10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 で割ります。</t>
        </r>
      </text>
    </comment>
  </commentList>
</comments>
</file>

<file path=xl/sharedStrings.xml><?xml version="1.0" encoding="utf-8"?>
<sst xmlns="http://schemas.openxmlformats.org/spreadsheetml/2006/main" count="188" uniqueCount="106">
  <si>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</si>
  <si>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</si>
  <si>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</si>
  <si>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</si>
  <si>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</si>
  <si>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</si>
  <si>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</si>
  <si>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</si>
  <si>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</si>
  <si>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</si>
  <si>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</si>
  <si>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</si>
  <si>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</si>
  <si>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</si>
  <si>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</si>
  <si>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4" eb="7">
      <t>カンスウメイ</t>
    </rPh>
    <rPh sb="15" eb="17">
      <t>シヨウ</t>
    </rPh>
    <rPh sb="19" eb="21">
      <t>カンスウ</t>
    </rPh>
    <rPh sb="22" eb="24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</si>
  <si>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</si>
  <si>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</si>
  <si>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</si>
  <si>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</si>
  <si>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</si>
  <si>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関数ー「数学／三角」関数－１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4"/>
  </si>
  <si>
    <r>
      <t>シーリング＝意味は「天井」の事ですが、</t>
    </r>
    <r>
      <rPr>
        <b/>
        <sz val="11"/>
        <color indexed="10"/>
        <rFont val="ＭＳ Ｐゴシック"/>
        <family val="3"/>
        <charset val="128"/>
      </rPr>
      <t>「基準」となる値の倍数になるように、「切り上げた」数値</t>
    </r>
    <r>
      <rPr>
        <b/>
        <sz val="11"/>
        <rFont val="ＭＳ Ｐゴシック"/>
        <family val="3"/>
        <charset val="128"/>
      </rPr>
      <t>を返します。</t>
    </r>
    <rPh sb="6" eb="8">
      <t>イミ</t>
    </rPh>
    <rPh sb="10" eb="12">
      <t>テンジョウ</t>
    </rPh>
    <rPh sb="14" eb="15">
      <t>コト</t>
    </rPh>
    <rPh sb="20" eb="22">
      <t>キジュン</t>
    </rPh>
    <rPh sb="26" eb="27">
      <t>アタイ</t>
    </rPh>
    <rPh sb="28" eb="30">
      <t>バイスウ</t>
    </rPh>
    <rPh sb="38" eb="39">
      <t>キ</t>
    </rPh>
    <rPh sb="40" eb="41">
      <t>ア</t>
    </rPh>
    <rPh sb="44" eb="46">
      <t>スウチ</t>
    </rPh>
    <rPh sb="47" eb="48">
      <t>カエ</t>
    </rPh>
    <phoneticPr fontId="4"/>
  </si>
  <si>
    <t>例えば</t>
    <rPh sb="0" eb="1">
      <t>タト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</si>
  <si>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に注文しなければならない数量を求めましょう。</t>
    </r>
    <rPh sb="2" eb="4">
      <t>チュウモン</t>
    </rPh>
    <rPh sb="13" eb="15">
      <t>スウリョウ</t>
    </rPh>
    <rPh sb="16" eb="17">
      <t>モト</t>
    </rPh>
    <phoneticPr fontId="4"/>
  </si>
  <si>
    <t>商品</t>
    <rPh sb="0" eb="2">
      <t>ショウヒン</t>
    </rPh>
    <phoneticPr fontId="4"/>
  </si>
  <si>
    <t>出荷単位</t>
    <rPh sb="0" eb="2">
      <t>シュッカ</t>
    </rPh>
    <rPh sb="2" eb="4">
      <t>タンイ</t>
    </rPh>
    <phoneticPr fontId="4"/>
  </si>
  <si>
    <t>必要数</t>
    <rPh sb="0" eb="3">
      <t>ヒツヨウスウ</t>
    </rPh>
    <phoneticPr fontId="4"/>
  </si>
  <si>
    <t>注文総数</t>
    <rPh sb="0" eb="2">
      <t>チュウモン</t>
    </rPh>
    <rPh sb="2" eb="4">
      <t>ソウスウ</t>
    </rPh>
    <phoneticPr fontId="4"/>
  </si>
  <si>
    <t>注文単位</t>
    <rPh sb="0" eb="2">
      <t>チュウモン</t>
    </rPh>
    <rPh sb="2" eb="4">
      <t>タンイ</t>
    </rPh>
    <phoneticPr fontId="4"/>
  </si>
  <si>
    <t>鉛筆</t>
    <rPh sb="0" eb="2">
      <t>エンピツ</t>
    </rPh>
    <phoneticPr fontId="4"/>
  </si>
  <si>
    <t>ボールペン</t>
    <phoneticPr fontId="4"/>
  </si>
  <si>
    <t>ボールペン</t>
    <phoneticPr fontId="4"/>
  </si>
  <si>
    <t>消しゴム</t>
    <rPh sb="0" eb="1">
      <t>ケ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</si>
  <si>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</si>
  <si>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</si>
  <si>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注文単位数を一発で算出するには、</t>
    <rPh sb="0" eb="2">
      <t>チュウモン</t>
    </rPh>
    <rPh sb="2" eb="4">
      <t>タンイ</t>
    </rPh>
    <rPh sb="4" eb="5">
      <t>スウ</t>
    </rPh>
    <rPh sb="6" eb="8">
      <t>イッパツ</t>
    </rPh>
    <rPh sb="9" eb="11">
      <t>サンシュツ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</si>
  <si>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</si>
  <si>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答</t>
    <rPh sb="0" eb="1">
      <t>コタエ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</si>
  <si>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</si>
  <si>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ＣＥＩＬＩＮＧ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カンスウ</t>
    </rPh>
    <rPh sb="4" eb="5">
      <t>メイ</t>
    </rPh>
    <rPh sb="17" eb="19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</si>
  <si>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</si>
  <si>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</si>
  <si>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関数ー「数学／三角」関数－２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4"/>
  </si>
  <si>
    <t>発   注   書</t>
  </si>
  <si>
    <t>品名</t>
  </si>
  <si>
    <t>必要数</t>
  </si>
  <si>
    <t>発注単位</t>
  </si>
  <si>
    <t>切上げ値</t>
  </si>
  <si>
    <t>発注数</t>
  </si>
  <si>
    <t>クギ長</t>
  </si>
  <si>
    <t>クギ短</t>
  </si>
  <si>
    <t>ネジ長</t>
  </si>
  <si>
    <t>ネジ短</t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</si>
  <si>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関数ー「数学／三角」関数－３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4"/>
  </si>
  <si>
    <t>商品名</t>
    <rPh sb="0" eb="2">
      <t>ショウヒン</t>
    </rPh>
    <rPh sb="2" eb="3">
      <t>ナ</t>
    </rPh>
    <phoneticPr fontId="4"/>
  </si>
  <si>
    <t>販売単位</t>
    <rPh sb="0" eb="2">
      <t>ハンバイ</t>
    </rPh>
    <rPh sb="2" eb="4">
      <t>タンイ</t>
    </rPh>
    <phoneticPr fontId="4"/>
  </si>
  <si>
    <t>購入数</t>
    <rPh sb="0" eb="3">
      <t>コウニュウスウ</t>
    </rPh>
    <phoneticPr fontId="4"/>
  </si>
  <si>
    <t>ノート</t>
    <phoneticPr fontId="4"/>
  </si>
  <si>
    <t>筆箱</t>
    <rPh sb="0" eb="2">
      <t>フデバコ</t>
    </rPh>
    <phoneticPr fontId="4"/>
  </si>
  <si>
    <t>封筒</t>
    <rPh sb="0" eb="2">
      <t>フウトウ</t>
    </rPh>
    <phoneticPr fontId="4"/>
  </si>
  <si>
    <t>カード</t>
    <phoneticPr fontId="4"/>
  </si>
  <si>
    <t>合計</t>
    <rPh sb="0" eb="2">
      <t>ゴウケイ</t>
    </rPh>
    <phoneticPr fontId="4"/>
  </si>
  <si>
    <t>-</t>
    <phoneticPr fontId="4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</si>
  <si>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関数ー「数学／三角」関数－４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</si>
  <si>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</si>
  <si>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時刻をある「基準」で｛まるめ｝ます。</t>
    <rPh sb="0" eb="2">
      <t>ジコク</t>
    </rPh>
    <rPh sb="6" eb="8">
      <t>キジュン</t>
    </rPh>
    <phoneticPr fontId="4"/>
  </si>
  <si>
    <t>CEILING</t>
  </si>
  <si>
    <t>15分</t>
    <rPh sb="2" eb="3">
      <t>フン</t>
    </rPh>
    <phoneticPr fontId="4"/>
  </si>
  <si>
    <t>30分</t>
    <rPh sb="2" eb="3">
      <t>フン</t>
    </rPh>
    <phoneticPr fontId="4"/>
  </si>
  <si>
    <t>時刻</t>
    <rPh sb="0" eb="2">
      <t>ジコク</t>
    </rPh>
    <phoneticPr fontId="4"/>
  </si>
  <si>
    <t>切り上げ</t>
    <rPh sb="0" eb="1">
      <t>キ</t>
    </rPh>
    <rPh sb="2" eb="3">
      <t>ア</t>
    </rPh>
    <phoneticPr fontId="4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</si>
  <si>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関数ー「数学／三角」関数－５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4"/>
  </si>
  <si>
    <r>
      <t>以下の原価に設定した利益を得るのに</t>
    </r>
    <r>
      <rPr>
        <b/>
        <u/>
        <sz val="9"/>
        <rFont val="ＭＳ Ｐゴシック"/>
        <family val="3"/>
        <charset val="128"/>
      </rPr>
      <t/>
    </r>
    <rPh sb="0" eb="2">
      <t>イカ</t>
    </rPh>
    <rPh sb="3" eb="5">
      <t>ゲンカ</t>
    </rPh>
    <rPh sb="6" eb="8">
      <t>セッテイ</t>
    </rPh>
    <rPh sb="10" eb="12">
      <t>リエキ</t>
    </rPh>
    <rPh sb="13" eb="14">
      <t>エ</t>
    </rPh>
    <phoneticPr fontId="4"/>
  </si>
  <si>
    <r>
      <t>販売価格</t>
    </r>
    <r>
      <rPr>
        <sz val="11"/>
        <color theme="1"/>
        <rFont val="ＭＳ Ｐゴシック"/>
        <family val="2"/>
        <charset val="128"/>
        <scheme val="minor"/>
      </rPr>
      <t>を</t>
    </r>
    <r>
      <rPr>
        <b/>
        <sz val="11"/>
        <color indexed="12"/>
        <rFont val="ＭＳ Ｐゴシック"/>
        <family val="3"/>
        <charset val="128"/>
      </rPr>
      <t>１００円未満を切り上げて</t>
    </r>
    <r>
      <rPr>
        <sz val="11"/>
        <color theme="1"/>
        <rFont val="ＭＳ Ｐゴシック"/>
        <family val="2"/>
        <charset val="128"/>
        <scheme val="minor"/>
      </rPr>
      <t>決定しましょう。</t>
    </r>
    <phoneticPr fontId="4"/>
  </si>
  <si>
    <r>
      <t>販売価格</t>
    </r>
    <r>
      <rPr>
        <sz val="11"/>
        <color theme="1"/>
        <rFont val="ＭＳ Ｐゴシック"/>
        <family val="2"/>
        <charset val="128"/>
        <scheme val="minor"/>
      </rPr>
      <t>を</t>
    </r>
    <r>
      <rPr>
        <b/>
        <sz val="11"/>
        <color indexed="12"/>
        <rFont val="ＭＳ Ｐゴシック"/>
        <family val="3"/>
        <charset val="128"/>
      </rPr>
      <t>１００円未満を切り上げて</t>
    </r>
    <r>
      <rPr>
        <sz val="11"/>
        <color theme="1"/>
        <rFont val="ＭＳ Ｐゴシック"/>
        <family val="2"/>
        <charset val="128"/>
        <scheme val="minor"/>
      </rPr>
      <t>決定しましょう。</t>
    </r>
    <phoneticPr fontId="4"/>
  </si>
  <si>
    <t>原価計</t>
    <rPh sb="0" eb="2">
      <t>ゲンカ</t>
    </rPh>
    <rPh sb="2" eb="3">
      <t>ケイ</t>
    </rPh>
    <phoneticPr fontId="4"/>
  </si>
  <si>
    <t>利益率</t>
    <rPh sb="0" eb="2">
      <t>リエキ</t>
    </rPh>
    <rPh sb="2" eb="3">
      <t>リツ</t>
    </rPh>
    <phoneticPr fontId="4"/>
  </si>
  <si>
    <t>販売価格</t>
    <rPh sb="0" eb="2">
      <t>ハンバイ</t>
    </rPh>
    <rPh sb="2" eb="4">
      <t>カカク</t>
    </rPh>
    <phoneticPr fontId="4"/>
  </si>
  <si>
    <t>最終利益率</t>
    <rPh sb="0" eb="2">
      <t>サイシュウ</t>
    </rPh>
    <rPh sb="2" eb="4">
      <t>リエキ</t>
    </rPh>
    <rPh sb="4" eb="5">
      <t>リツ</t>
    </rPh>
    <phoneticPr fontId="4"/>
  </si>
  <si>
    <t>Ａ</t>
    <phoneticPr fontId="4"/>
  </si>
  <si>
    <t>Ｂ</t>
    <phoneticPr fontId="4"/>
  </si>
  <si>
    <t>Ｃ</t>
    <phoneticPr fontId="4"/>
  </si>
  <si>
    <t>Ｄ</t>
    <phoneticPr fontId="4"/>
  </si>
  <si>
    <t>Ｅ</t>
    <phoneticPr fontId="4"/>
  </si>
  <si>
    <t>Ｆ</t>
    <phoneticPr fontId="4"/>
  </si>
  <si>
    <t>Ｇ</t>
    <phoneticPr fontId="4"/>
  </si>
  <si>
    <t>Ｂ</t>
    <phoneticPr fontId="4"/>
  </si>
  <si>
    <t>Ｃ</t>
    <phoneticPr fontId="4"/>
  </si>
  <si>
    <t>Ｄ</t>
    <phoneticPr fontId="4"/>
  </si>
  <si>
    <t>Ｅ</t>
    <phoneticPr fontId="4"/>
  </si>
  <si>
    <t>Ｆ</t>
    <phoneticPr fontId="4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</si>
  <si>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関数ー「数学／三角」関数－６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4"/>
  </si>
  <si>
    <r>
      <t>以下の表で</t>
    </r>
    <r>
      <rPr>
        <sz val="11"/>
        <color theme="1"/>
        <rFont val="ＭＳ Ｐゴシック"/>
        <family val="2"/>
        <charset val="128"/>
        <scheme val="minor"/>
      </rPr>
      <t>、</t>
    </r>
    <r>
      <rPr>
        <b/>
        <sz val="11"/>
        <color indexed="12"/>
        <rFont val="ＭＳ Ｐゴシック"/>
        <family val="3"/>
        <charset val="128"/>
      </rPr>
      <t>勤務時間を</t>
    </r>
    <r>
      <rPr>
        <b/>
        <sz val="11"/>
        <color rgb="FFFF0000"/>
        <rFont val="ＭＳ Ｐゴシック"/>
        <family val="3"/>
        <charset val="128"/>
      </rPr>
      <t>１０分で「切る上げ」</t>
    </r>
    <r>
      <rPr>
        <sz val="10"/>
        <rFont val="ＭＳ Ｐゴシック"/>
        <family val="3"/>
        <charset val="128"/>
      </rPr>
      <t>て</t>
    </r>
    <r>
      <rPr>
        <b/>
        <sz val="11"/>
        <rFont val="ＭＳ Ｐゴシック"/>
        <family val="3"/>
        <charset val="128"/>
      </rPr>
      <t>給与の基準</t>
    </r>
    <r>
      <rPr>
        <sz val="10"/>
        <rFont val="ＭＳ Ｐゴシック"/>
        <family val="3"/>
        <charset val="128"/>
      </rPr>
      <t>にします</t>
    </r>
    <r>
      <rPr>
        <sz val="11"/>
        <color theme="1"/>
        <rFont val="ＭＳ Ｐゴシック"/>
        <family val="2"/>
        <charset val="128"/>
        <scheme val="minor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4"/>
  </si>
  <si>
    <t>アルバイト勤務表</t>
    <rPh sb="5" eb="7">
      <t>キンム</t>
    </rPh>
    <rPh sb="7" eb="8">
      <t>ヒョウ</t>
    </rPh>
    <phoneticPr fontId="4"/>
  </si>
  <si>
    <t>時給</t>
    <rPh sb="0" eb="2">
      <t>ジキュウ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</si>
  <si>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</si>
  <si>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</si>
  <si>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</si>
  <si>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実働時間</t>
    <rPh sb="0" eb="2">
      <t>ジツドウ</t>
    </rPh>
    <rPh sb="2" eb="4">
      <t>ジカン</t>
    </rPh>
    <phoneticPr fontId="4"/>
  </si>
  <si>
    <t>時給対象</t>
    <rPh sb="0" eb="2">
      <t>ジキュウ</t>
    </rPh>
    <rPh sb="2" eb="4">
      <t>タイショウ</t>
    </rPh>
    <phoneticPr fontId="4"/>
  </si>
  <si>
    <t>計</t>
    <rPh sb="0" eb="1">
      <t>ケイ</t>
    </rPh>
    <phoneticPr fontId="4"/>
  </si>
  <si>
    <t>給与</t>
    <rPh sb="0" eb="2">
      <t>キュウヨ</t>
    </rPh>
    <phoneticPr fontId="4"/>
  </si>
  <si>
    <r>
      <t>以下の表で</t>
    </r>
    <r>
      <rPr>
        <sz val="11"/>
        <color theme="1"/>
        <rFont val="ＭＳ Ｐゴシック"/>
        <family val="2"/>
        <charset val="128"/>
        <scheme val="minor"/>
      </rPr>
      <t>、</t>
    </r>
    <r>
      <rPr>
        <b/>
        <sz val="11"/>
        <color indexed="12"/>
        <rFont val="ＭＳ Ｐゴシック"/>
        <family val="3"/>
        <charset val="128"/>
      </rPr>
      <t>勤務時間を１０分で「切る上げ」</t>
    </r>
    <r>
      <rPr>
        <sz val="10"/>
        <rFont val="ＭＳ Ｐゴシック"/>
        <family val="3"/>
        <charset val="128"/>
      </rPr>
      <t>て</t>
    </r>
    <r>
      <rPr>
        <b/>
        <sz val="11"/>
        <rFont val="ＭＳ Ｐゴシック"/>
        <family val="3"/>
        <charset val="128"/>
      </rPr>
      <t>給与の基準</t>
    </r>
    <r>
      <rPr>
        <sz val="10"/>
        <rFont val="ＭＳ Ｐゴシック"/>
        <family val="3"/>
        <charset val="128"/>
      </rPr>
      <t>にします</t>
    </r>
    <r>
      <rPr>
        <sz val="11"/>
        <color theme="1"/>
        <rFont val="ＭＳ Ｐゴシック"/>
        <family val="2"/>
        <charset val="128"/>
        <scheme val="minor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</si>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</sst>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¥&quot;#,##0;[Red]&quot;¥&quot;\-#,##0"/>
    <numFmt numFmtId="176" formatCode="0.0_ "/>
    <numFmt numFmtId="177" formatCode="#,###\ &quot;単位&quot;"/>
    <numFmt numFmtId="178" formatCode="#,###&quot;円&quot;"/>
    <numFmt numFmtId="179" formatCode="0%&quot;以上&quot;"/>
    <numFmt numFmtId="180" formatCode="0.0%"/>
    <numFmt numFmtId="181" formatCode="m/d;@"/>
    <numFmt numFmtId="182" formatCode="h:mm;@"/>
    <numFmt numFmtId="183" formatCode="aaa"/>
    <numFmt numFmtId="184" formatCode="General&quot;時間&quot;"/>
    <numFmt numFmtId="185" formatCode="[h]:mm"/>
    <numFmt numFmtId="186" formatCode="General\ &quot;単位&quot;"/>
  </numFmts>
  <fonts count="3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u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9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10" xfId="0" applyFont="1" applyFill="1" applyBorder="1">
      <alignment vertical="center"/>
    </xf>
    <xf numFmtId="0" fontId="13" fillId="2" borderId="12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7" borderId="0" xfId="0" applyFont="1" applyFill="1">
      <alignment vertical="center"/>
    </xf>
    <xf numFmtId="0" fontId="0" fillId="7" borderId="0" xfId="0" applyFill="1">
      <alignment vertical="center"/>
    </xf>
    <xf numFmtId="0" fontId="5" fillId="8" borderId="15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38" fontId="0" fillId="0" borderId="15" xfId="1" applyFont="1" applyBorder="1">
      <alignment vertical="center"/>
    </xf>
    <xf numFmtId="38" fontId="0" fillId="0" borderId="15" xfId="1" applyFont="1" applyFill="1" applyBorder="1">
      <alignment vertical="center"/>
    </xf>
    <xf numFmtId="38" fontId="0" fillId="9" borderId="15" xfId="1" applyFont="1" applyFill="1" applyBorder="1">
      <alignment vertical="center"/>
    </xf>
    <xf numFmtId="0" fontId="5" fillId="9" borderId="15" xfId="0" applyFon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76" fontId="0" fillId="0" borderId="0" xfId="0" applyNumberFormat="1" applyFill="1" applyBorder="1">
      <alignment vertical="center"/>
    </xf>
    <xf numFmtId="0" fontId="16" fillId="0" borderId="9" xfId="0" applyFont="1" applyFill="1" applyBorder="1" applyAlignment="1">
      <alignment horizontal="center" vertical="center"/>
    </xf>
    <xf numFmtId="38" fontId="5" fillId="9" borderId="15" xfId="1" applyFont="1" applyFill="1" applyBorder="1">
      <alignment vertical="center"/>
    </xf>
    <xf numFmtId="0" fontId="22" fillId="0" borderId="0" xfId="0" applyFont="1">
      <alignment vertical="center"/>
    </xf>
    <xf numFmtId="0" fontId="17" fillId="0" borderId="0" xfId="0" applyFont="1">
      <alignment vertical="center"/>
    </xf>
    <xf numFmtId="0" fontId="17" fillId="0" borderId="16" xfId="0" applyFont="1" applyBorder="1" applyAlignment="1">
      <alignment horizontal="center" vertical="center"/>
    </xf>
    <xf numFmtId="2" fontId="23" fillId="0" borderId="16" xfId="0" applyNumberFormat="1" applyFont="1" applyBorder="1" applyAlignment="1">
      <alignment horizontal="center" vertical="center"/>
    </xf>
    <xf numFmtId="0" fontId="17" fillId="0" borderId="0" xfId="0" applyFont="1" applyBorder="1">
      <alignment vertical="center"/>
    </xf>
    <xf numFmtId="38" fontId="17" fillId="0" borderId="0" xfId="1" applyFont="1" applyBorder="1" applyAlignment="1"/>
    <xf numFmtId="38" fontId="17" fillId="9" borderId="0" xfId="1" applyFont="1" applyFill="1" applyBorder="1" applyAlignment="1"/>
    <xf numFmtId="38" fontId="17" fillId="0" borderId="0" xfId="1" applyFont="1" applyAlignment="1"/>
    <xf numFmtId="38" fontId="17" fillId="9" borderId="0" xfId="1" applyNumberFormat="1" applyFont="1" applyFill="1" applyBorder="1" applyAlignment="1"/>
    <xf numFmtId="0" fontId="7" fillId="3" borderId="15" xfId="0" applyNumberFormat="1" applyFont="1" applyFill="1" applyBorder="1" applyAlignment="1">
      <alignment horizontal="center"/>
    </xf>
    <xf numFmtId="0" fontId="7" fillId="0" borderId="4" xfId="0" applyNumberFormat="1" applyFont="1" applyFill="1" applyBorder="1" applyAlignment="1">
      <alignment horizontal="center"/>
    </xf>
    <xf numFmtId="38" fontId="7" fillId="0" borderId="4" xfId="1" applyFont="1" applyFill="1" applyBorder="1" applyAlignment="1"/>
    <xf numFmtId="38" fontId="7" fillId="9" borderId="4" xfId="1" applyFont="1" applyFill="1" applyBorder="1" applyAlignment="1"/>
    <xf numFmtId="0" fontId="7" fillId="0" borderId="17" xfId="0" applyNumberFormat="1" applyFont="1" applyFill="1" applyBorder="1" applyAlignment="1">
      <alignment horizontal="center"/>
    </xf>
    <xf numFmtId="38" fontId="7" fillId="0" borderId="17" xfId="1" applyFont="1" applyFill="1" applyBorder="1" applyAlignment="1"/>
    <xf numFmtId="177" fontId="7" fillId="9" borderId="17" xfId="1" applyNumberFormat="1" applyFont="1" applyFill="1" applyBorder="1" applyAlignment="1"/>
    <xf numFmtId="38" fontId="7" fillId="9" borderId="17" xfId="1" applyFont="1" applyFill="1" applyBorder="1" applyAlignment="1"/>
    <xf numFmtId="0" fontId="7" fillId="0" borderId="18" xfId="0" applyNumberFormat="1" applyFont="1" applyFill="1" applyBorder="1" applyAlignment="1">
      <alignment horizontal="center"/>
    </xf>
    <xf numFmtId="38" fontId="7" fillId="0" borderId="18" xfId="1" applyFont="1" applyFill="1" applyBorder="1" applyAlignment="1"/>
    <xf numFmtId="177" fontId="7" fillId="9" borderId="18" xfId="1" applyNumberFormat="1" applyFont="1" applyFill="1" applyBorder="1" applyAlignment="1"/>
    <xf numFmtId="38" fontId="7" fillId="9" borderId="18" xfId="1" applyFont="1" applyFill="1" applyBorder="1" applyAlignment="1"/>
    <xf numFmtId="0" fontId="7" fillId="0" borderId="19" xfId="0" applyNumberFormat="1" applyFont="1" applyFill="1" applyBorder="1" applyAlignment="1">
      <alignment horizontal="center"/>
    </xf>
    <xf numFmtId="38" fontId="7" fillId="0" borderId="19" xfId="1" applyFont="1" applyFill="1" applyBorder="1" applyAlignment="1"/>
    <xf numFmtId="177" fontId="7" fillId="9" borderId="19" xfId="1" applyNumberFormat="1" applyFont="1" applyFill="1" applyBorder="1" applyAlignment="1"/>
    <xf numFmtId="38" fontId="7" fillId="9" borderId="19" xfId="1" applyFont="1" applyFill="1" applyBorder="1" applyAlignment="1"/>
    <xf numFmtId="0" fontId="7" fillId="0" borderId="15" xfId="0" applyNumberFormat="1" applyFont="1" applyFill="1" applyBorder="1" applyAlignment="1">
      <alignment horizontal="center"/>
    </xf>
    <xf numFmtId="38" fontId="7" fillId="0" borderId="15" xfId="1" applyFont="1" applyFill="1" applyBorder="1" applyAlignment="1">
      <alignment horizontal="center"/>
    </xf>
    <xf numFmtId="38" fontId="7" fillId="0" borderId="15" xfId="1" applyFont="1" applyFill="1" applyBorder="1" applyAlignment="1"/>
    <xf numFmtId="38" fontId="7" fillId="9" borderId="15" xfId="1" applyFont="1" applyFill="1" applyBorder="1" applyAlignment="1"/>
    <xf numFmtId="0" fontId="7" fillId="0" borderId="0" xfId="0" applyNumberFormat="1" applyFont="1" applyFill="1" applyBorder="1" applyAlignment="1"/>
    <xf numFmtId="0" fontId="5" fillId="3" borderId="15" xfId="0" applyNumberFormat="1" applyFont="1" applyFill="1" applyBorder="1" applyAlignment="1">
      <alignment horizontal="center"/>
    </xf>
    <xf numFmtId="20" fontId="5" fillId="0" borderId="15" xfId="0" applyNumberFormat="1" applyFont="1" applyFill="1" applyBorder="1" applyAlignment="1"/>
    <xf numFmtId="20" fontId="7" fillId="9" borderId="15" xfId="0" applyNumberFormat="1" applyFont="1" applyFill="1" applyBorder="1" applyAlignment="1"/>
    <xf numFmtId="0" fontId="25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7" fillId="11" borderId="20" xfId="0" applyNumberFormat="1" applyFont="1" applyFill="1" applyBorder="1" applyAlignment="1">
      <alignment horizontal="center"/>
    </xf>
    <xf numFmtId="0" fontId="7" fillId="3" borderId="22" xfId="0" applyNumberFormat="1" applyFont="1" applyFill="1" applyBorder="1" applyAlignment="1">
      <alignment horizontal="center"/>
    </xf>
    <xf numFmtId="0" fontId="7" fillId="3" borderId="20" xfId="0" applyNumberFormat="1" applyFont="1" applyFill="1" applyBorder="1" applyAlignment="1">
      <alignment horizontal="center"/>
    </xf>
    <xf numFmtId="0" fontId="27" fillId="3" borderId="15" xfId="0" applyNumberFormat="1" applyFont="1" applyFill="1" applyBorder="1" applyAlignment="1">
      <alignment horizontal="center"/>
    </xf>
    <xf numFmtId="178" fontId="7" fillId="11" borderId="20" xfId="1" applyNumberFormat="1" applyFont="1" applyFill="1" applyBorder="1" applyAlignment="1"/>
    <xf numFmtId="179" fontId="7" fillId="4" borderId="22" xfId="3" applyNumberFormat="1" applyFont="1" applyFill="1" applyBorder="1" applyAlignment="1"/>
    <xf numFmtId="178" fontId="7" fillId="9" borderId="20" xfId="1" applyNumberFormat="1" applyFont="1" applyFill="1" applyBorder="1" applyAlignment="1"/>
    <xf numFmtId="180" fontId="0" fillId="9" borderId="15" xfId="3" applyNumberFormat="1" applyFont="1" applyFill="1" applyBorder="1">
      <alignment vertical="center"/>
    </xf>
    <xf numFmtId="0" fontId="7" fillId="9" borderId="20" xfId="1" applyNumberFormat="1" applyFont="1" applyFill="1" applyBorder="1" applyAlignment="1"/>
    <xf numFmtId="0" fontId="0" fillId="9" borderId="15" xfId="0" applyNumberFormat="1" applyFill="1" applyBorder="1">
      <alignment vertical="center"/>
    </xf>
    <xf numFmtId="0" fontId="7" fillId="0" borderId="0" xfId="0" applyNumberFormat="1" applyFont="1" applyFill="1" applyBorder="1" applyAlignment="1">
      <alignment horizontal="center"/>
    </xf>
    <xf numFmtId="178" fontId="7" fillId="0" borderId="0" xfId="1" applyNumberFormat="1" applyFont="1" applyFill="1" applyBorder="1" applyAlignment="1"/>
    <xf numFmtId="179" fontId="7" fillId="0" borderId="0" xfId="3" applyNumberFormat="1" applyFont="1" applyFill="1" applyBorder="1" applyAlignment="1"/>
    <xf numFmtId="0" fontId="7" fillId="0" borderId="0" xfId="1" applyNumberFormat="1" applyFont="1" applyFill="1" applyBorder="1" applyAlignment="1"/>
    <xf numFmtId="0" fontId="0" fillId="0" borderId="0" xfId="0" applyNumberFormat="1" applyFill="1" applyBorder="1">
      <alignment vertical="center"/>
    </xf>
    <xf numFmtId="0" fontId="27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6" fontId="26" fillId="0" borderId="0" xfId="2" applyFont="1">
      <alignment vertical="center"/>
    </xf>
    <xf numFmtId="0" fontId="0" fillId="3" borderId="15" xfId="0" applyFill="1" applyBorder="1" applyAlignment="1">
      <alignment horizontal="center"/>
    </xf>
    <xf numFmtId="181" fontId="0" fillId="0" borderId="15" xfId="0" applyNumberFormat="1" applyFill="1" applyBorder="1">
      <alignment vertical="center"/>
    </xf>
    <xf numFmtId="20" fontId="7" fillId="0" borderId="15" xfId="0" applyNumberFormat="1" applyFont="1" applyFill="1" applyBorder="1" applyAlignment="1">
      <alignment horizontal="right"/>
    </xf>
    <xf numFmtId="20" fontId="7" fillId="4" borderId="15" xfId="0" applyNumberFormat="1" applyFont="1" applyFill="1" applyBorder="1" applyAlignment="1">
      <alignment horizontal="right"/>
    </xf>
    <xf numFmtId="182" fontId="0" fillId="9" borderId="15" xfId="0" applyNumberFormat="1" applyFill="1" applyBorder="1">
      <alignment vertical="center"/>
    </xf>
    <xf numFmtId="20" fontId="7" fillId="0" borderId="15" xfId="1" applyNumberFormat="1" applyFont="1" applyFill="1" applyBorder="1" applyAlignment="1">
      <alignment horizontal="right"/>
    </xf>
    <xf numFmtId="20" fontId="7" fillId="12" borderId="15" xfId="1" applyNumberFormat="1" applyFont="1" applyFill="1" applyBorder="1" applyAlignment="1">
      <alignment horizontal="right"/>
    </xf>
    <xf numFmtId="20" fontId="7" fillId="12" borderId="15" xfId="0" applyNumberFormat="1" applyFont="1" applyFill="1" applyBorder="1" applyAlignment="1">
      <alignment horizontal="right"/>
    </xf>
    <xf numFmtId="20" fontId="7" fillId="0" borderId="15" xfId="0" quotePrefix="1" applyNumberFormat="1" applyFont="1" applyFill="1" applyBorder="1" applyAlignment="1">
      <alignment horizontal="right"/>
    </xf>
    <xf numFmtId="183" fontId="0" fillId="0" borderId="0" xfId="0" applyNumberFormat="1" applyFill="1" applyBorder="1" applyAlignment="1">
      <alignment horizontal="center"/>
    </xf>
    <xf numFmtId="0" fontId="7" fillId="0" borderId="0" xfId="0" quotePrefix="1" applyNumberFormat="1" applyFont="1" applyFill="1" applyBorder="1" applyAlignment="1">
      <alignment horizontal="right"/>
    </xf>
    <xf numFmtId="184" fontId="27" fillId="3" borderId="15" xfId="0" quotePrefix="1" applyNumberFormat="1" applyFont="1" applyFill="1" applyBorder="1" applyAlignment="1">
      <alignment horizontal="right"/>
    </xf>
    <xf numFmtId="185" fontId="5" fillId="9" borderId="15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6" fontId="5" fillId="9" borderId="15" xfId="2" applyNumberFormat="1" applyFont="1" applyFill="1" applyBorder="1">
      <alignment vertical="center"/>
    </xf>
    <xf numFmtId="0" fontId="5" fillId="9" borderId="15" xfId="0" applyNumberFormat="1" applyFont="1" applyFill="1" applyBorder="1">
      <alignment vertical="center"/>
    </xf>
    <xf numFmtId="0" fontId="0" fillId="0" borderId="0" xfId="0" applyNumberFormat="1">
      <alignment vertical="center"/>
    </xf>
    <xf numFmtId="0" fontId="5" fillId="9" borderId="15" xfId="2" applyNumberFormat="1" applyFont="1" applyFill="1" applyBorder="1">
      <alignment vertical="center"/>
    </xf>
    <xf numFmtId="38" fontId="0" fillId="13" borderId="15" xfId="1" applyFont="1" applyFill="1" applyBorder="1">
      <alignment vertical="center"/>
    </xf>
    <xf numFmtId="186" fontId="7" fillId="9" borderId="4" xfId="1" applyNumberFormat="1" applyFont="1" applyFill="1" applyBorder="1" applyAlignment="1"/>
    <xf numFmtId="9" fontId="7" fillId="4" borderId="22" xfId="3" applyFont="1" applyFill="1" applyBorder="1" applyAlignment="1"/>
    <xf numFmtId="0" fontId="7" fillId="10" borderId="20" xfId="0" applyNumberFormat="1" applyFont="1" applyFill="1" applyBorder="1" applyAlignment="1">
      <alignment horizontal="center"/>
    </xf>
    <xf numFmtId="0" fontId="7" fillId="10" borderId="21" xfId="0" applyNumberFormat="1" applyFont="1" applyFill="1" applyBorder="1" applyAlignment="1">
      <alignment horizontal="center"/>
    </xf>
    <xf numFmtId="0" fontId="20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1</xdr:row>
      <xdr:rowOff>76200</xdr:rowOff>
    </xdr:from>
    <xdr:to>
      <xdr:col>5</xdr:col>
      <xdr:colOff>228600</xdr:colOff>
      <xdr:row>7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" y="238125"/>
          <a:ext cx="2628900" cy="10096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ＣＥＩＬＩＮＧ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,MATH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シーリング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38</xdr:row>
      <xdr:rowOff>57150</xdr:rowOff>
    </xdr:from>
    <xdr:to>
      <xdr:col>13</xdr:col>
      <xdr:colOff>171450</xdr:colOff>
      <xdr:row>42</xdr:row>
      <xdr:rowOff>28575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971550" y="7734300"/>
          <a:ext cx="655320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66675</xdr:colOff>
      <xdr:row>60</xdr:row>
      <xdr:rowOff>28575</xdr:rowOff>
    </xdr:from>
    <xdr:to>
      <xdr:col>1</xdr:col>
      <xdr:colOff>390525</xdr:colOff>
      <xdr:row>61</xdr:row>
      <xdr:rowOff>142875</xdr:rowOff>
    </xdr:to>
    <xdr:pic>
      <xdr:nvPicPr>
        <xdr:cNvPr id="8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118395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60</xdr:row>
      <xdr:rowOff>28575</xdr:rowOff>
    </xdr:from>
    <xdr:to>
      <xdr:col>9</xdr:col>
      <xdr:colOff>600075</xdr:colOff>
      <xdr:row>61</xdr:row>
      <xdr:rowOff>123825</xdr:rowOff>
    </xdr:to>
    <xdr:pic>
      <xdr:nvPicPr>
        <xdr:cNvPr id="9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19625" y="118395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495300</xdr:colOff>
      <xdr:row>67</xdr:row>
      <xdr:rowOff>152400</xdr:rowOff>
    </xdr:from>
    <xdr:to>
      <xdr:col>5</xdr:col>
      <xdr:colOff>28575</xdr:colOff>
      <xdr:row>69</xdr:row>
      <xdr:rowOff>19050</xdr:rowOff>
    </xdr:to>
    <xdr:pic>
      <xdr:nvPicPr>
        <xdr:cNvPr id="10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600325" y="130968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66</xdr:row>
      <xdr:rowOff>19050</xdr:rowOff>
    </xdr:from>
    <xdr:to>
      <xdr:col>9</xdr:col>
      <xdr:colOff>609600</xdr:colOff>
      <xdr:row>67</xdr:row>
      <xdr:rowOff>114300</xdr:rowOff>
    </xdr:to>
    <xdr:pic>
      <xdr:nvPicPr>
        <xdr:cNvPr id="13" name="Picture 76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29150" y="1280160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85</xdr:row>
      <xdr:rowOff>28575</xdr:rowOff>
    </xdr:from>
    <xdr:to>
      <xdr:col>1</xdr:col>
      <xdr:colOff>428625</xdr:colOff>
      <xdr:row>86</xdr:row>
      <xdr:rowOff>133350</xdr:rowOff>
    </xdr:to>
    <xdr:pic>
      <xdr:nvPicPr>
        <xdr:cNvPr id="14" name="Picture 76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596390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85</xdr:row>
      <xdr:rowOff>47626</xdr:rowOff>
    </xdr:from>
    <xdr:to>
      <xdr:col>9</xdr:col>
      <xdr:colOff>619125</xdr:colOff>
      <xdr:row>86</xdr:row>
      <xdr:rowOff>123826</xdr:rowOff>
    </xdr:to>
    <xdr:pic>
      <xdr:nvPicPr>
        <xdr:cNvPr id="15" name="Picture 77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38675" y="15982951"/>
          <a:ext cx="5524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123825</xdr:colOff>
      <xdr:row>100</xdr:row>
      <xdr:rowOff>28575</xdr:rowOff>
    </xdr:from>
    <xdr:to>
      <xdr:col>1</xdr:col>
      <xdr:colOff>447675</xdr:colOff>
      <xdr:row>101</xdr:row>
      <xdr:rowOff>142875</xdr:rowOff>
    </xdr:to>
    <xdr:pic>
      <xdr:nvPicPr>
        <xdr:cNvPr id="16" name="Picture 77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23825" y="1863090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123825</xdr:colOff>
      <xdr:row>100</xdr:row>
      <xdr:rowOff>0</xdr:rowOff>
    </xdr:from>
    <xdr:to>
      <xdr:col>10</xdr:col>
      <xdr:colOff>676275</xdr:colOff>
      <xdr:row>101</xdr:row>
      <xdr:rowOff>95250</xdr:rowOff>
    </xdr:to>
    <xdr:pic>
      <xdr:nvPicPr>
        <xdr:cNvPr id="17" name="Picture 7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91150" y="185070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120</xdr:row>
      <xdr:rowOff>19050</xdr:rowOff>
    </xdr:from>
    <xdr:to>
      <xdr:col>1</xdr:col>
      <xdr:colOff>419100</xdr:colOff>
      <xdr:row>121</xdr:row>
      <xdr:rowOff>133350</xdr:rowOff>
    </xdr:to>
    <xdr:pic>
      <xdr:nvPicPr>
        <xdr:cNvPr id="18" name="Picture 774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2196465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38100</xdr:colOff>
      <xdr:row>119</xdr:row>
      <xdr:rowOff>38100</xdr:rowOff>
    </xdr:from>
    <xdr:to>
      <xdr:col>10</xdr:col>
      <xdr:colOff>590550</xdr:colOff>
      <xdr:row>120</xdr:row>
      <xdr:rowOff>133350</xdr:rowOff>
    </xdr:to>
    <xdr:pic>
      <xdr:nvPicPr>
        <xdr:cNvPr id="19" name="Picture 77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05425" y="218217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104775</xdr:colOff>
      <xdr:row>8</xdr:row>
      <xdr:rowOff>314325</xdr:rowOff>
    </xdr:from>
    <xdr:to>
      <xdr:col>5</xdr:col>
      <xdr:colOff>285750</xdr:colOff>
      <xdr:row>8</xdr:row>
      <xdr:rowOff>1095375</xdr:rowOff>
    </xdr:to>
    <xdr:sp macro="" textlink="">
      <xdr:nvSpPr>
        <xdr:cNvPr id="20" name="Text Box 780" descr="キャンバス"/>
        <xdr:cNvSpPr txBox="1">
          <a:spLocks noChangeArrowheads="1"/>
        </xdr:cNvSpPr>
      </xdr:nvSpPr>
      <xdr:spPr bwMode="auto">
        <a:xfrm>
          <a:off x="819150" y="1609725"/>
          <a:ext cx="2266950" cy="78105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シーリング＝意味は「天井」の事ですが、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「基準」となる値の倍数になるように、「切り上げた」数値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>
    <xdr:from>
      <xdr:col>0</xdr:col>
      <xdr:colOff>161925</xdr:colOff>
      <xdr:row>141</xdr:row>
      <xdr:rowOff>19050</xdr:rowOff>
    </xdr:from>
    <xdr:to>
      <xdr:col>1</xdr:col>
      <xdr:colOff>485775</xdr:colOff>
      <xdr:row>142</xdr:row>
      <xdr:rowOff>133350</xdr:rowOff>
    </xdr:to>
    <xdr:pic>
      <xdr:nvPicPr>
        <xdr:cNvPr id="21" name="Picture 784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2546985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147</xdr:row>
      <xdr:rowOff>85725</xdr:rowOff>
    </xdr:from>
    <xdr:to>
      <xdr:col>9</xdr:col>
      <xdr:colOff>533400</xdr:colOff>
      <xdr:row>149</xdr:row>
      <xdr:rowOff>0</xdr:rowOff>
    </xdr:to>
    <xdr:pic>
      <xdr:nvPicPr>
        <xdr:cNvPr id="22" name="Picture 78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52950" y="265461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167</xdr:row>
      <xdr:rowOff>19050</xdr:rowOff>
    </xdr:from>
    <xdr:to>
      <xdr:col>1</xdr:col>
      <xdr:colOff>419100</xdr:colOff>
      <xdr:row>168</xdr:row>
      <xdr:rowOff>133350</xdr:rowOff>
    </xdr:to>
    <xdr:pic>
      <xdr:nvPicPr>
        <xdr:cNvPr id="26" name="Picture 7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298608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219075</xdr:colOff>
      <xdr:row>184</xdr:row>
      <xdr:rowOff>47625</xdr:rowOff>
    </xdr:from>
    <xdr:to>
      <xdr:col>9</xdr:col>
      <xdr:colOff>390525</xdr:colOff>
      <xdr:row>185</xdr:row>
      <xdr:rowOff>142875</xdr:rowOff>
    </xdr:to>
    <xdr:pic>
      <xdr:nvPicPr>
        <xdr:cNvPr id="27" name="Picture 79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410075" y="326421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76200</xdr:colOff>
      <xdr:row>25</xdr:row>
      <xdr:rowOff>142875</xdr:rowOff>
    </xdr:from>
    <xdr:to>
      <xdr:col>4</xdr:col>
      <xdr:colOff>304800</xdr:colOff>
      <xdr:row>27</xdr:row>
      <xdr:rowOff>9525</xdr:rowOff>
    </xdr:to>
    <xdr:pic>
      <xdr:nvPicPr>
        <xdr:cNvPr id="2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81225" y="55721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95251</xdr:colOff>
      <xdr:row>98</xdr:row>
      <xdr:rowOff>66676</xdr:rowOff>
    </xdr:from>
    <xdr:to>
      <xdr:col>15</xdr:col>
      <xdr:colOff>1</xdr:colOff>
      <xdr:row>101</xdr:row>
      <xdr:rowOff>47625</xdr:rowOff>
    </xdr:to>
    <xdr:sp macro="" textlink="">
      <xdr:nvSpPr>
        <xdr:cNvPr id="32" name="テキスト ボックス 31"/>
        <xdr:cNvSpPr txBox="1"/>
      </xdr:nvSpPr>
      <xdr:spPr>
        <a:xfrm>
          <a:off x="6057901" y="18249901"/>
          <a:ext cx="2686050" cy="466724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セルの書式設定：「ユーザー定義」で</a:t>
          </a:r>
          <a:endParaRPr kumimoji="1" lang="en-US" altLang="ja-JP" sz="1100"/>
        </a:p>
        <a:p>
          <a:r>
            <a:rPr kumimoji="1" lang="ja-JP" altLang="en-US" sz="1100"/>
            <a:t>「購入数」に｛単位｝とつけましょう。</a:t>
          </a:r>
        </a:p>
      </xdr:txBody>
    </xdr:sp>
    <xdr:clientData/>
  </xdr:twoCellAnchor>
  <xdr:twoCellAnchor editAs="oneCell">
    <xdr:from>
      <xdr:col>6</xdr:col>
      <xdr:colOff>476250</xdr:colOff>
      <xdr:row>1</xdr:row>
      <xdr:rowOff>104775</xdr:rowOff>
    </xdr:from>
    <xdr:to>
      <xdr:col>18</xdr:col>
      <xdr:colOff>257175</xdr:colOff>
      <xdr:row>8</xdr:row>
      <xdr:rowOff>561975</xdr:rowOff>
    </xdr:to>
    <xdr:pic>
      <xdr:nvPicPr>
        <xdr:cNvPr id="35" name="図 34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266700"/>
          <a:ext cx="7000875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161925</xdr:colOff>
      <xdr:row>18</xdr:row>
      <xdr:rowOff>38100</xdr:rowOff>
    </xdr:from>
    <xdr:to>
      <xdr:col>15</xdr:col>
      <xdr:colOff>314325</xdr:colOff>
      <xdr:row>38</xdr:row>
      <xdr:rowOff>57150</xdr:rowOff>
    </xdr:to>
    <xdr:pic>
      <xdr:nvPicPr>
        <xdr:cNvPr id="37" name="図 36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4248150"/>
          <a:ext cx="4324350" cy="3486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381000</xdr:colOff>
      <xdr:row>51</xdr:row>
      <xdr:rowOff>9525</xdr:rowOff>
    </xdr:from>
    <xdr:to>
      <xdr:col>6</xdr:col>
      <xdr:colOff>438150</xdr:colOff>
      <xdr:row>56</xdr:row>
      <xdr:rowOff>209550</xdr:rowOff>
    </xdr:to>
    <xdr:pic>
      <xdr:nvPicPr>
        <xdr:cNvPr id="39" name="図 38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9896475"/>
          <a:ext cx="3333750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381000</xdr:colOff>
      <xdr:row>72</xdr:row>
      <xdr:rowOff>28575</xdr:rowOff>
    </xdr:from>
    <xdr:to>
      <xdr:col>20</xdr:col>
      <xdr:colOff>323850</xdr:colOff>
      <xdr:row>83</xdr:row>
      <xdr:rowOff>66675</xdr:rowOff>
    </xdr:to>
    <xdr:pic>
      <xdr:nvPicPr>
        <xdr:cNvPr id="40" name="図 39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13773150"/>
          <a:ext cx="4676775" cy="1847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200025</xdr:colOff>
      <xdr:row>103</xdr:row>
      <xdr:rowOff>38100</xdr:rowOff>
    </xdr:from>
    <xdr:to>
      <xdr:col>10</xdr:col>
      <xdr:colOff>323850</xdr:colOff>
      <xdr:row>109</xdr:row>
      <xdr:rowOff>104775</xdr:rowOff>
    </xdr:to>
    <xdr:pic>
      <xdr:nvPicPr>
        <xdr:cNvPr id="41" name="図 40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19040475"/>
          <a:ext cx="18954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409575</xdr:colOff>
      <xdr:row>119</xdr:row>
      <xdr:rowOff>133350</xdr:rowOff>
    </xdr:from>
    <xdr:to>
      <xdr:col>9</xdr:col>
      <xdr:colOff>285750</xdr:colOff>
      <xdr:row>125</xdr:row>
      <xdr:rowOff>123825</xdr:rowOff>
    </xdr:to>
    <xdr:pic>
      <xdr:nvPicPr>
        <xdr:cNvPr id="42" name="図 41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5" y="21869400"/>
          <a:ext cx="1647825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171450</xdr:colOff>
      <xdr:row>153</xdr:row>
      <xdr:rowOff>76200</xdr:rowOff>
    </xdr:from>
    <xdr:to>
      <xdr:col>7</xdr:col>
      <xdr:colOff>152400</xdr:colOff>
      <xdr:row>159</xdr:row>
      <xdr:rowOff>28575</xdr:rowOff>
    </xdr:to>
    <xdr:pic>
      <xdr:nvPicPr>
        <xdr:cNvPr id="44" name="図 43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27593925"/>
          <a:ext cx="2762250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247650</xdr:colOff>
      <xdr:row>168</xdr:row>
      <xdr:rowOff>133350</xdr:rowOff>
    </xdr:from>
    <xdr:to>
      <xdr:col>10</xdr:col>
      <xdr:colOff>447675</xdr:colOff>
      <xdr:row>175</xdr:row>
      <xdr:rowOff>38100</xdr:rowOff>
    </xdr:to>
    <xdr:pic>
      <xdr:nvPicPr>
        <xdr:cNvPr id="45" name="図 44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0213300"/>
          <a:ext cx="1276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304800</xdr:colOff>
      <xdr:row>176</xdr:row>
      <xdr:rowOff>104775</xdr:rowOff>
    </xdr:from>
    <xdr:to>
      <xdr:col>13</xdr:col>
      <xdr:colOff>504825</xdr:colOff>
      <xdr:row>182</xdr:row>
      <xdr:rowOff>133350</xdr:rowOff>
    </xdr:to>
    <xdr:pic>
      <xdr:nvPicPr>
        <xdr:cNvPr id="46" name="図 45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67450" y="31546800"/>
          <a:ext cx="1590675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200025</xdr:colOff>
      <xdr:row>190</xdr:row>
      <xdr:rowOff>161925</xdr:rowOff>
    </xdr:from>
    <xdr:to>
      <xdr:col>6</xdr:col>
      <xdr:colOff>333375</xdr:colOff>
      <xdr:row>194</xdr:row>
      <xdr:rowOff>66675</xdr:rowOff>
    </xdr:to>
    <xdr:sp macro="" textlink="">
      <xdr:nvSpPr>
        <xdr:cNvPr id="34" name="テキスト ボックス 33"/>
        <xdr:cNvSpPr txBox="1"/>
      </xdr:nvSpPr>
      <xdr:spPr>
        <a:xfrm>
          <a:off x="419100" y="33966150"/>
          <a:ext cx="3409950" cy="5905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1400" b="1">
              <a:solidFill>
                <a:srgbClr val="FF0000"/>
              </a:solidFill>
            </a:rPr>
            <a:t>"</a:t>
          </a:r>
          <a:r>
            <a:rPr kumimoji="1" lang="en-US" altLang="ja-JP" sz="1400"/>
            <a:t>1:00:00</a:t>
          </a:r>
          <a:r>
            <a:rPr kumimoji="1" lang="en-US" altLang="ja-JP" sz="1400" b="1">
              <a:solidFill>
                <a:srgbClr val="FF0000"/>
              </a:solidFill>
            </a:rPr>
            <a:t>"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05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115" t="s">
        <v>105</v>
      </c>
      <c r="B1" s="115"/>
      <c r="C1" s="115"/>
      <c r="D1" s="115"/>
      <c r="E1" s="115"/>
      <c r="F1" s="115"/>
      <c r="G1" s="115"/>
      <c r="H1" s="115"/>
      <c r="I1" s="115"/>
    </row>
    <row r="9" spans="1:16" ht="96.75" customHeight="1">
      <c r="O9" s="2"/>
    </row>
    <row r="10" spans="1:16" s="3" customFormat="1" ht="17.25" customHeight="1" thickBot="1">
      <c r="C10" s="116" t="s">
        <v>0</v>
      </c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8"/>
      <c r="O10" s="4"/>
    </row>
    <row r="11" spans="1:16" s="3" customFormat="1" ht="24" customHeight="1" thickTop="1">
      <c r="K11" s="4"/>
      <c r="L11" s="4"/>
      <c r="M11" s="4"/>
      <c r="N11" s="4"/>
      <c r="O11" s="4"/>
    </row>
    <row r="12" spans="1:16" ht="12.75" customHeight="1">
      <c r="A12" s="3"/>
      <c r="C12" s="3"/>
      <c r="D12" s="3"/>
      <c r="E12" s="5"/>
      <c r="F12" s="6" t="s">
        <v>1</v>
      </c>
      <c r="G12" s="7"/>
      <c r="H12" s="7"/>
      <c r="I12" s="7"/>
      <c r="J12" s="7"/>
      <c r="K12" s="3"/>
      <c r="L12" s="3"/>
      <c r="M12" s="3"/>
      <c r="N12" s="3"/>
      <c r="O12" s="3"/>
      <c r="P12" s="3"/>
    </row>
    <row r="14" spans="1:16" ht="12.75" customHeight="1">
      <c r="D14" s="119" t="s">
        <v>2</v>
      </c>
      <c r="E14" s="8" t="s">
        <v>3</v>
      </c>
      <c r="F14" s="9"/>
      <c r="G14" s="9"/>
      <c r="H14" s="9"/>
      <c r="I14" s="9"/>
      <c r="J14" s="9"/>
      <c r="K14" s="9"/>
      <c r="L14" s="9"/>
      <c r="M14" s="9"/>
      <c r="N14" s="10"/>
    </row>
    <row r="15" spans="1:16" ht="12.75" customHeight="1">
      <c r="D15" s="120"/>
      <c r="E15" s="11" t="s">
        <v>4</v>
      </c>
      <c r="F15" s="12"/>
      <c r="G15" s="12"/>
      <c r="H15" s="12"/>
      <c r="I15" s="12"/>
      <c r="J15" s="12"/>
      <c r="K15" s="12"/>
      <c r="L15" s="12"/>
      <c r="M15" s="12"/>
      <c r="N15" s="13"/>
    </row>
    <row r="16" spans="1:16" ht="12.75" customHeight="1">
      <c r="D16" s="120"/>
      <c r="E16" s="11" t="s">
        <v>5</v>
      </c>
      <c r="F16" s="12"/>
      <c r="G16" s="12"/>
      <c r="H16" s="12"/>
      <c r="I16" s="12"/>
      <c r="J16" s="12"/>
      <c r="K16" s="12"/>
      <c r="L16" s="12"/>
      <c r="M16" s="12"/>
      <c r="N16" s="13"/>
    </row>
    <row r="17" spans="2:14" ht="13.5">
      <c r="D17" s="120"/>
      <c r="E17" s="11" t="s">
        <v>6</v>
      </c>
      <c r="F17" s="12"/>
      <c r="G17" s="12"/>
      <c r="H17" s="12"/>
      <c r="I17" s="12"/>
      <c r="J17" s="12"/>
      <c r="K17" s="12"/>
      <c r="L17" s="12"/>
      <c r="M17" s="12"/>
      <c r="N17" s="13"/>
    </row>
    <row r="18" spans="2:14" ht="14.25" thickBot="1">
      <c r="D18" s="121"/>
      <c r="E18" s="14" t="s">
        <v>7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4.25" thickTop="1"/>
    <row r="21" spans="2:14" ht="14.25" thickBot="1">
      <c r="B21" s="122" t="s">
        <v>8</v>
      </c>
      <c r="C21" s="123"/>
      <c r="D21" s="124"/>
      <c r="E21" s="17"/>
      <c r="F21" s="17"/>
      <c r="G21" s="17"/>
      <c r="H21" s="17"/>
    </row>
    <row r="22" spans="2:14" ht="14.25" thickTop="1">
      <c r="D22" s="17"/>
      <c r="E22" s="17"/>
      <c r="F22" s="17"/>
      <c r="G22" s="17"/>
      <c r="H22" s="17"/>
    </row>
    <row r="23" spans="2:14" ht="13.5">
      <c r="B23" s="18" t="s">
        <v>9</v>
      </c>
      <c r="C23" s="18"/>
      <c r="D23" s="19"/>
      <c r="E23" s="19"/>
      <c r="F23" s="17"/>
      <c r="G23" s="17"/>
      <c r="H23" s="17"/>
    </row>
    <row r="24" spans="2:14" ht="13.5">
      <c r="B24" s="18" t="s">
        <v>104</v>
      </c>
      <c r="C24" s="18"/>
      <c r="D24" s="19"/>
      <c r="E24" s="19"/>
      <c r="F24" s="17"/>
      <c r="G24" s="17"/>
      <c r="H24" s="17"/>
    </row>
    <row r="25" spans="2:14" ht="13.5">
      <c r="B25" s="20" t="s">
        <v>10</v>
      </c>
      <c r="C25" s="18"/>
      <c r="D25" s="19"/>
      <c r="E25" s="19"/>
      <c r="F25" s="17"/>
      <c r="G25" s="17"/>
      <c r="H25" s="17"/>
    </row>
    <row r="26" spans="2:14" ht="13.5">
      <c r="B26" s="20" t="s">
        <v>11</v>
      </c>
      <c r="C26" s="18"/>
      <c r="D26" s="19"/>
      <c r="E26" s="19"/>
      <c r="F26" s="17"/>
      <c r="G26" s="17"/>
      <c r="H26" s="17"/>
    </row>
    <row r="27" spans="2:14" ht="13.5">
      <c r="B27" s="20" t="s">
        <v>12</v>
      </c>
      <c r="C27" s="18"/>
      <c r="D27" s="19"/>
      <c r="E27" s="19"/>
      <c r="F27" s="17"/>
      <c r="G27" s="17"/>
      <c r="H27" s="17"/>
    </row>
    <row r="28" spans="2:14" ht="13.5">
      <c r="B28" s="21" t="s">
        <v>13</v>
      </c>
      <c r="C28" s="18"/>
      <c r="D28" s="18"/>
      <c r="E28" s="18"/>
    </row>
    <row r="29" spans="2:14" ht="13.5">
      <c r="B29" s="21" t="s">
        <v>14</v>
      </c>
      <c r="C29" s="18"/>
      <c r="D29" s="18"/>
      <c r="E29" s="18"/>
    </row>
    <row r="30" spans="2:14" ht="13.5">
      <c r="B30" s="21" t="s">
        <v>15</v>
      </c>
      <c r="C30" s="18"/>
      <c r="D30" s="18"/>
      <c r="E30" s="18"/>
    </row>
    <row r="31" spans="2:14" ht="13.5">
      <c r="B31" s="21" t="s">
        <v>16</v>
      </c>
      <c r="C31" s="18"/>
      <c r="D31" s="18"/>
      <c r="E31" s="18"/>
    </row>
    <row r="32" spans="2:14" ht="13.5">
      <c r="B32" s="21" t="s">
        <v>17</v>
      </c>
      <c r="C32" s="18"/>
      <c r="D32" s="18"/>
      <c r="E32" s="18"/>
    </row>
    <row r="33" spans="2:14" ht="13.5">
      <c r="B33" s="21" t="s">
        <v>18</v>
      </c>
      <c r="C33" s="18"/>
      <c r="D33" s="18"/>
      <c r="E33" s="18"/>
    </row>
    <row r="34" spans="2:14" ht="13.5">
      <c r="B34" s="22"/>
    </row>
    <row r="35" spans="2:14" ht="13.5">
      <c r="C35" s="125" t="s">
        <v>19</v>
      </c>
      <c r="D35" s="126"/>
      <c r="E35" s="126"/>
      <c r="F35" s="126"/>
      <c r="G35" s="127"/>
    </row>
    <row r="36" spans="2:14" s="3" customFormat="1" ht="14.25" thickBot="1">
      <c r="C36" s="128"/>
      <c r="D36" s="129"/>
      <c r="E36" s="129"/>
      <c r="F36" s="129"/>
      <c r="G36" s="130"/>
    </row>
    <row r="37" spans="2:14" s="3" customFormat="1" ht="14.25" thickTop="1"/>
    <row r="38" spans="2:14" ht="13.5"/>
    <row r="45" spans="2:14" ht="13.5">
      <c r="K45" s="114" t="s">
        <v>20</v>
      </c>
      <c r="L45" s="114"/>
      <c r="M45" s="114"/>
      <c r="N45" s="114"/>
    </row>
    <row r="47" spans="2:14" ht="13.5">
      <c r="B47" s="23" t="s">
        <v>21</v>
      </c>
      <c r="C47" s="24"/>
      <c r="D47" s="24"/>
      <c r="E47" s="24"/>
      <c r="F47" s="24"/>
      <c r="J47" s="23" t="s">
        <v>21</v>
      </c>
      <c r="K47" s="24"/>
      <c r="L47" s="24"/>
      <c r="M47" s="24"/>
    </row>
    <row r="48" spans="2:14" ht="13.5">
      <c r="B48" s="1" t="s">
        <v>22</v>
      </c>
    </row>
    <row r="49" spans="2:15" ht="13.5"/>
    <row r="50" spans="2:15" ht="13.5">
      <c r="B50" s="25" t="s">
        <v>23</v>
      </c>
    </row>
    <row r="51" spans="2:15" ht="17.25">
      <c r="B51" s="26" t="s">
        <v>24</v>
      </c>
      <c r="F51" s="27"/>
      <c r="J51" s="26" t="s">
        <v>24</v>
      </c>
    </row>
    <row r="52" spans="2:15" ht="13.5"/>
    <row r="53" spans="2:15" ht="13.5"/>
    <row r="54" spans="2:15" ht="17.25">
      <c r="B54" s="26"/>
      <c r="F54" s="27"/>
      <c r="J54" s="26"/>
    </row>
    <row r="55" spans="2:15" ht="17.25">
      <c r="B55" s="26"/>
      <c r="F55" s="27"/>
      <c r="J55" s="26"/>
    </row>
    <row r="56" spans="2:15" ht="17.25">
      <c r="B56" s="26"/>
      <c r="F56" s="27"/>
      <c r="J56" s="26"/>
    </row>
    <row r="57" spans="2:15" ht="17.25">
      <c r="B57" s="26"/>
      <c r="F57" s="27"/>
      <c r="J57" s="26"/>
    </row>
    <row r="58" spans="2:15" ht="17.25">
      <c r="B58" s="26"/>
      <c r="F58" s="27"/>
      <c r="J58" s="26"/>
    </row>
    <row r="59" spans="2:15" ht="17.25">
      <c r="B59" s="26"/>
      <c r="F59" s="27"/>
      <c r="J59" s="26"/>
    </row>
    <row r="61" spans="2:15" ht="13.5">
      <c r="C61" s="28" t="s">
        <v>25</v>
      </c>
      <c r="D61" s="28" t="s">
        <v>26</v>
      </c>
      <c r="E61" s="28" t="s">
        <v>27</v>
      </c>
      <c r="F61" s="28" t="s">
        <v>28</v>
      </c>
      <c r="G61" s="28" t="s">
        <v>29</v>
      </c>
      <c r="K61" s="28" t="s">
        <v>25</v>
      </c>
      <c r="L61" s="28" t="s">
        <v>26</v>
      </c>
      <c r="M61" s="28" t="s">
        <v>27</v>
      </c>
      <c r="N61" s="28" t="s">
        <v>28</v>
      </c>
      <c r="O61" s="28" t="s">
        <v>29</v>
      </c>
    </row>
    <row r="62" spans="2:15" ht="13.5">
      <c r="C62" s="29" t="s">
        <v>30</v>
      </c>
      <c r="D62" s="29">
        <v>12</v>
      </c>
      <c r="E62" s="30">
        <v>133</v>
      </c>
      <c r="F62" s="31">
        <f>CEILING(E62,D62)</f>
        <v>144</v>
      </c>
      <c r="G62" s="32">
        <f>F62/D62</f>
        <v>12</v>
      </c>
      <c r="K62" s="29" t="s">
        <v>30</v>
      </c>
      <c r="L62" s="29">
        <v>12</v>
      </c>
      <c r="M62" s="30">
        <v>133</v>
      </c>
      <c r="N62" s="31"/>
      <c r="O62" s="32"/>
    </row>
    <row r="63" spans="2:15" ht="13.5">
      <c r="C63" s="29" t="s">
        <v>31</v>
      </c>
      <c r="D63" s="29">
        <v>6</v>
      </c>
      <c r="E63" s="30">
        <v>23</v>
      </c>
      <c r="F63" s="31">
        <f>CEILING(E63,D63)</f>
        <v>24</v>
      </c>
      <c r="G63" s="32">
        <f>F63/D63</f>
        <v>4</v>
      </c>
      <c r="K63" s="29" t="s">
        <v>32</v>
      </c>
      <c r="L63" s="29">
        <v>6</v>
      </c>
      <c r="M63" s="30">
        <v>23</v>
      </c>
      <c r="N63" s="31"/>
      <c r="O63" s="32"/>
    </row>
    <row r="64" spans="2:15" ht="13.5">
      <c r="C64" s="29" t="s">
        <v>33</v>
      </c>
      <c r="D64" s="29">
        <v>24</v>
      </c>
      <c r="E64" s="30">
        <v>51</v>
      </c>
      <c r="F64" s="31">
        <f>CEILING(E64,D64)</f>
        <v>72</v>
      </c>
      <c r="G64" s="32">
        <f>F64/D64</f>
        <v>3</v>
      </c>
      <c r="K64" s="29" t="s">
        <v>33</v>
      </c>
      <c r="L64" s="29">
        <v>24</v>
      </c>
      <c r="M64" s="30">
        <v>51</v>
      </c>
      <c r="N64" s="31"/>
      <c r="O64" s="32"/>
    </row>
    <row r="65" spans="1:14" s="34" customFormat="1" ht="13.5">
      <c r="A65" s="33"/>
      <c r="D65" s="17"/>
      <c r="E65" s="35"/>
      <c r="L65" s="17"/>
      <c r="M65" s="17"/>
    </row>
    <row r="68" spans="1:14" ht="13.5">
      <c r="B68" s="27" t="s">
        <v>34</v>
      </c>
      <c r="C68" t="s">
        <v>35</v>
      </c>
      <c r="K68" t="s">
        <v>36</v>
      </c>
    </row>
    <row r="69" spans="1:14" ht="13.5">
      <c r="C69" t="s">
        <v>37</v>
      </c>
      <c r="J69" s="28" t="s">
        <v>25</v>
      </c>
      <c r="K69" s="28" t="s">
        <v>26</v>
      </c>
      <c r="L69" s="28" t="s">
        <v>27</v>
      </c>
      <c r="M69" s="28" t="s">
        <v>29</v>
      </c>
      <c r="N69" s="36" t="s">
        <v>38</v>
      </c>
    </row>
    <row r="70" spans="1:14" ht="13.5">
      <c r="C70" t="s">
        <v>39</v>
      </c>
      <c r="J70" s="29" t="s">
        <v>30</v>
      </c>
      <c r="K70" s="109">
        <v>12</v>
      </c>
      <c r="L70" s="30">
        <v>133</v>
      </c>
      <c r="M70" s="37"/>
      <c r="N70">
        <f>CEILING(L70,K70)/K70</f>
        <v>12</v>
      </c>
    </row>
    <row r="71" spans="1:14" ht="13.5">
      <c r="C71" t="s">
        <v>40</v>
      </c>
      <c r="J71" s="29" t="s">
        <v>31</v>
      </c>
      <c r="K71" s="109">
        <v>6</v>
      </c>
      <c r="L71" s="30">
        <v>23</v>
      </c>
      <c r="M71" s="37"/>
      <c r="N71">
        <f>CEILING(L71,K71)/K71</f>
        <v>4</v>
      </c>
    </row>
    <row r="72" spans="1:14" ht="13.5">
      <c r="C72" t="s">
        <v>41</v>
      </c>
      <c r="J72" s="29" t="s">
        <v>33</v>
      </c>
      <c r="K72" s="109">
        <v>24</v>
      </c>
      <c r="L72" s="30">
        <v>51</v>
      </c>
      <c r="M72" s="37"/>
      <c r="N72">
        <f>CEILING(L72,K72)/K72</f>
        <v>3</v>
      </c>
    </row>
    <row r="73" spans="1:14" ht="13.5">
      <c r="C73" t="s">
        <v>42</v>
      </c>
    </row>
    <row r="76" spans="1:14" ht="13.5">
      <c r="C76" s="1"/>
    </row>
    <row r="83" spans="2:14" ht="13.5">
      <c r="B83" s="23" t="s">
        <v>43</v>
      </c>
      <c r="C83" s="24"/>
      <c r="D83" s="24"/>
      <c r="E83" s="24"/>
      <c r="F83" s="24"/>
      <c r="J83" s="23" t="s">
        <v>43</v>
      </c>
      <c r="K83" s="24"/>
      <c r="L83" s="24"/>
      <c r="M83" s="24"/>
      <c r="N83" s="24"/>
    </row>
    <row r="85" spans="2:14" ht="17.25">
      <c r="B85" s="26" t="s">
        <v>24</v>
      </c>
      <c r="J85" s="26" t="s">
        <v>24</v>
      </c>
    </row>
    <row r="86" spans="2:14" ht="13.5"/>
    <row r="88" spans="2:14" ht="13.5">
      <c r="B88" s="38" t="s">
        <v>44</v>
      </c>
      <c r="C88" s="39"/>
      <c r="D88" s="39"/>
      <c r="E88" s="39"/>
      <c r="F88" s="39"/>
      <c r="J88" s="38" t="s">
        <v>44</v>
      </c>
      <c r="K88" s="39"/>
      <c r="L88" s="39"/>
      <c r="M88" s="39"/>
      <c r="N88" s="39"/>
    </row>
    <row r="89" spans="2:14" ht="14.25" thickBot="1">
      <c r="B89" s="40" t="s">
        <v>45</v>
      </c>
      <c r="C89" s="40" t="s">
        <v>46</v>
      </c>
      <c r="D89" s="41" t="s">
        <v>47</v>
      </c>
      <c r="E89" s="40" t="s">
        <v>48</v>
      </c>
      <c r="F89" s="40" t="s">
        <v>49</v>
      </c>
      <c r="G89" s="27"/>
      <c r="H89" s="27"/>
      <c r="I89" s="27"/>
      <c r="J89" s="40" t="s">
        <v>45</v>
      </c>
      <c r="K89" s="40" t="s">
        <v>46</v>
      </c>
      <c r="L89" s="41" t="s">
        <v>47</v>
      </c>
      <c r="M89" s="40" t="s">
        <v>48</v>
      </c>
      <c r="N89" s="40" t="s">
        <v>49</v>
      </c>
    </row>
    <row r="90" spans="2:14" ht="13.5">
      <c r="B90" s="42" t="s">
        <v>50</v>
      </c>
      <c r="C90" s="43">
        <v>12306</v>
      </c>
      <c r="D90" s="43">
        <v>60</v>
      </c>
      <c r="E90" s="44">
        <f>CEILING(C90,D90)</f>
        <v>12360</v>
      </c>
      <c r="F90" s="44">
        <f>E90/D90</f>
        <v>206</v>
      </c>
      <c r="J90" s="42" t="s">
        <v>50</v>
      </c>
      <c r="K90" s="43">
        <v>12306</v>
      </c>
      <c r="L90" s="43">
        <v>60</v>
      </c>
      <c r="M90" s="44"/>
      <c r="N90" s="44"/>
    </row>
    <row r="91" spans="2:14" ht="13.5">
      <c r="B91" t="s">
        <v>51</v>
      </c>
      <c r="C91" s="45">
        <v>26400</v>
      </c>
      <c r="D91" s="45">
        <v>120</v>
      </c>
      <c r="E91" s="44">
        <f>CEILING(C91,D91)</f>
        <v>26400</v>
      </c>
      <c r="F91" s="44">
        <f>E91/D91</f>
        <v>220</v>
      </c>
      <c r="J91" t="s">
        <v>51</v>
      </c>
      <c r="K91" s="45">
        <v>26400</v>
      </c>
      <c r="L91" s="45">
        <v>120</v>
      </c>
      <c r="M91" s="44"/>
      <c r="N91" s="44"/>
    </row>
    <row r="92" spans="2:14" ht="13.5">
      <c r="B92" s="39" t="s">
        <v>52</v>
      </c>
      <c r="C92" s="45">
        <v>5847</v>
      </c>
      <c r="D92" s="45">
        <v>240</v>
      </c>
      <c r="E92" s="44">
        <f>CEILING(C92,D92)</f>
        <v>6000</v>
      </c>
      <c r="F92" s="46">
        <f>E92/D92</f>
        <v>25</v>
      </c>
      <c r="J92" s="39" t="s">
        <v>52</v>
      </c>
      <c r="K92" s="45">
        <v>5847</v>
      </c>
      <c r="L92" s="45">
        <v>240</v>
      </c>
      <c r="M92" s="44"/>
      <c r="N92" s="46"/>
    </row>
    <row r="93" spans="2:14" ht="13.5">
      <c r="B93" s="39" t="s">
        <v>53</v>
      </c>
      <c r="C93" s="45">
        <v>68920</v>
      </c>
      <c r="D93" s="45">
        <v>480</v>
      </c>
      <c r="E93" s="44">
        <f>CEILING(C93,D93)</f>
        <v>69120</v>
      </c>
      <c r="F93" s="46">
        <f>E93/D93</f>
        <v>144</v>
      </c>
      <c r="J93" s="39" t="s">
        <v>53</v>
      </c>
      <c r="K93" s="45">
        <v>68920</v>
      </c>
      <c r="L93" s="45">
        <v>480</v>
      </c>
      <c r="M93" s="44"/>
      <c r="N93" s="46"/>
    </row>
    <row r="96" spans="2:14" ht="13.5">
      <c r="B96" s="23" t="s">
        <v>54</v>
      </c>
      <c r="C96" s="24"/>
      <c r="D96" s="24"/>
      <c r="E96" s="24"/>
      <c r="F96" s="24"/>
      <c r="J96" s="23" t="s">
        <v>54</v>
      </c>
      <c r="K96" s="24"/>
      <c r="L96" s="24"/>
      <c r="M96" s="24"/>
      <c r="N96" s="24"/>
    </row>
    <row r="98" spans="2:15" ht="17.25">
      <c r="B98" s="26" t="s">
        <v>24</v>
      </c>
      <c r="J98" s="26" t="s">
        <v>24</v>
      </c>
    </row>
    <row r="103" spans="2:15" ht="13.5">
      <c r="C103" s="47" t="s">
        <v>55</v>
      </c>
      <c r="D103" s="47" t="s">
        <v>56</v>
      </c>
      <c r="E103" s="47" t="s">
        <v>27</v>
      </c>
      <c r="F103" s="47" t="s">
        <v>57</v>
      </c>
      <c r="L103" s="47" t="s">
        <v>55</v>
      </c>
      <c r="M103" s="47" t="s">
        <v>56</v>
      </c>
      <c r="N103" s="47" t="s">
        <v>27</v>
      </c>
      <c r="O103" s="47" t="s">
        <v>57</v>
      </c>
    </row>
    <row r="104" spans="2:15" ht="13.5">
      <c r="C104" s="48" t="s">
        <v>30</v>
      </c>
      <c r="D104" s="49">
        <v>12</v>
      </c>
      <c r="E104" s="49">
        <v>1219</v>
      </c>
      <c r="F104" s="110">
        <f>CEILING(E104,D104)/D104</f>
        <v>102</v>
      </c>
      <c r="L104" s="48" t="s">
        <v>30</v>
      </c>
      <c r="M104" s="49">
        <v>12</v>
      </c>
      <c r="N104" s="49">
        <v>1219</v>
      </c>
      <c r="O104" s="50"/>
    </row>
    <row r="105" spans="2:15" ht="13.5">
      <c r="C105" s="51" t="s">
        <v>33</v>
      </c>
      <c r="D105" s="52">
        <v>10</v>
      </c>
      <c r="E105" s="52">
        <v>643</v>
      </c>
      <c r="F105" s="53">
        <f t="shared" ref="F105:F109" si="0">CEILING(E105,D105)/D105</f>
        <v>65</v>
      </c>
      <c r="L105" s="51" t="s">
        <v>33</v>
      </c>
      <c r="M105" s="52">
        <v>10</v>
      </c>
      <c r="N105" s="52">
        <v>643</v>
      </c>
      <c r="O105" s="54"/>
    </row>
    <row r="106" spans="2:15" ht="13.5">
      <c r="C106" s="55" t="s">
        <v>58</v>
      </c>
      <c r="D106" s="56">
        <v>5</v>
      </c>
      <c r="E106" s="56">
        <v>876</v>
      </c>
      <c r="F106" s="57">
        <f t="shared" si="0"/>
        <v>176</v>
      </c>
      <c r="L106" s="55" t="s">
        <v>58</v>
      </c>
      <c r="M106" s="56">
        <v>5</v>
      </c>
      <c r="N106" s="56">
        <v>876</v>
      </c>
      <c r="O106" s="58"/>
    </row>
    <row r="107" spans="2:15" ht="13.5">
      <c r="C107" s="55" t="s">
        <v>59</v>
      </c>
      <c r="D107" s="56">
        <v>6</v>
      </c>
      <c r="E107" s="56">
        <v>69</v>
      </c>
      <c r="F107" s="57">
        <f t="shared" si="0"/>
        <v>12</v>
      </c>
      <c r="L107" s="55" t="s">
        <v>59</v>
      </c>
      <c r="M107" s="56">
        <v>6</v>
      </c>
      <c r="N107" s="56">
        <v>69</v>
      </c>
      <c r="O107" s="58"/>
    </row>
    <row r="108" spans="2:15" ht="13.5">
      <c r="C108" s="55" t="s">
        <v>60</v>
      </c>
      <c r="D108" s="56">
        <v>100</v>
      </c>
      <c r="E108" s="56">
        <v>3897</v>
      </c>
      <c r="F108" s="57">
        <f t="shared" si="0"/>
        <v>39</v>
      </c>
      <c r="L108" s="55" t="s">
        <v>60</v>
      </c>
      <c r="M108" s="56">
        <v>100</v>
      </c>
      <c r="N108" s="56">
        <v>3897</v>
      </c>
      <c r="O108" s="58"/>
    </row>
    <row r="109" spans="2:15" ht="13.5">
      <c r="C109" s="59" t="s">
        <v>61</v>
      </c>
      <c r="D109" s="60">
        <v>24</v>
      </c>
      <c r="E109" s="60">
        <v>812</v>
      </c>
      <c r="F109" s="61">
        <f t="shared" si="0"/>
        <v>34</v>
      </c>
      <c r="L109" s="59" t="s">
        <v>61</v>
      </c>
      <c r="M109" s="60">
        <v>24</v>
      </c>
      <c r="N109" s="60">
        <v>812</v>
      </c>
      <c r="O109" s="62"/>
    </row>
    <row r="110" spans="2:15" ht="13.5">
      <c r="C110" s="63" t="s">
        <v>62</v>
      </c>
      <c r="D110" s="64" t="s">
        <v>63</v>
      </c>
      <c r="E110" s="65">
        <f>SUM(E104:E109)</f>
        <v>7516</v>
      </c>
      <c r="F110" s="61">
        <f>SUM(F104:F109)</f>
        <v>428</v>
      </c>
      <c r="L110" s="63" t="s">
        <v>62</v>
      </c>
      <c r="M110" s="64" t="s">
        <v>63</v>
      </c>
      <c r="N110" s="65">
        <f>SUM(N104:N109)</f>
        <v>7516</v>
      </c>
      <c r="O110" s="66"/>
    </row>
    <row r="113" spans="2:14" ht="13.5">
      <c r="B113" s="23" t="s">
        <v>64</v>
      </c>
      <c r="C113" s="24"/>
      <c r="D113" s="24"/>
      <c r="E113" s="24"/>
      <c r="F113" s="24"/>
      <c r="J113" s="23" t="s">
        <v>64</v>
      </c>
      <c r="K113" s="24"/>
      <c r="L113" s="24"/>
      <c r="M113" s="24"/>
      <c r="N113" s="24"/>
    </row>
    <row r="115" spans="2:14" ht="17.25">
      <c r="B115" s="26" t="s">
        <v>65</v>
      </c>
      <c r="J115" s="26" t="s">
        <v>65</v>
      </c>
    </row>
    <row r="116" spans="2:14" ht="13.5">
      <c r="C116" t="s">
        <v>66</v>
      </c>
      <c r="K116" t="s">
        <v>66</v>
      </c>
    </row>
    <row r="121" spans="2:14" ht="13.5">
      <c r="C121" s="67"/>
      <c r="D121" s="112" t="s">
        <v>67</v>
      </c>
      <c r="E121" s="113"/>
      <c r="K121" s="67"/>
      <c r="L121" s="112" t="s">
        <v>67</v>
      </c>
      <c r="M121" s="113"/>
    </row>
    <row r="122" spans="2:14" ht="13.5">
      <c r="C122" s="67"/>
      <c r="D122" s="68" t="s">
        <v>68</v>
      </c>
      <c r="E122" s="68" t="s">
        <v>69</v>
      </c>
      <c r="K122" s="67"/>
      <c r="L122" s="68" t="s">
        <v>68</v>
      </c>
      <c r="M122" s="68" t="s">
        <v>69</v>
      </c>
    </row>
    <row r="123" spans="2:14" ht="13.5">
      <c r="C123" s="47" t="s">
        <v>70</v>
      </c>
      <c r="D123" s="47" t="s">
        <v>71</v>
      </c>
      <c r="E123" s="47" t="s">
        <v>71</v>
      </c>
      <c r="K123" s="47" t="s">
        <v>70</v>
      </c>
      <c r="L123" s="47" t="s">
        <v>71</v>
      </c>
      <c r="M123" s="47" t="s">
        <v>71</v>
      </c>
    </row>
    <row r="124" spans="2:14" ht="13.5">
      <c r="C124" s="69">
        <v>0.63055555555555554</v>
      </c>
      <c r="D124" s="70">
        <f>CEILING(C124,"00:15")</f>
        <v>0.63541666666666663</v>
      </c>
      <c r="E124" s="70">
        <f>CEILING(C124,"00:30")</f>
        <v>0.64583333333333326</v>
      </c>
      <c r="K124" s="69">
        <v>0.63055555555555554</v>
      </c>
      <c r="L124" s="70"/>
      <c r="M124" s="70"/>
    </row>
    <row r="125" spans="2:14" ht="13.5">
      <c r="C125" s="69">
        <v>0.14930555555555555</v>
      </c>
      <c r="D125" s="70">
        <f t="shared" ref="D125:D130" si="1">CEILING(C125,"00:15")</f>
        <v>0.15625</v>
      </c>
      <c r="E125" s="70">
        <f t="shared" ref="E125:E130" si="2">CEILING(C125,"00:30")</f>
        <v>0.16666666666666666</v>
      </c>
      <c r="K125" s="69">
        <v>0.14930555555555555</v>
      </c>
      <c r="L125" s="70"/>
      <c r="M125" s="70"/>
    </row>
    <row r="126" spans="2:14" ht="13.5">
      <c r="C126" s="69">
        <v>0.21041666666666667</v>
      </c>
      <c r="D126" s="70">
        <f t="shared" si="1"/>
        <v>0.21875</v>
      </c>
      <c r="E126" s="70">
        <f t="shared" si="2"/>
        <v>0.22916666666666666</v>
      </c>
      <c r="K126" s="69">
        <v>0.21041666666666667</v>
      </c>
      <c r="L126" s="70"/>
      <c r="M126" s="70"/>
    </row>
    <row r="127" spans="2:14" ht="13.5">
      <c r="C127" s="69">
        <v>0.28958333333333336</v>
      </c>
      <c r="D127" s="70">
        <f t="shared" si="1"/>
        <v>0.29166666666666663</v>
      </c>
      <c r="E127" s="70">
        <f t="shared" si="2"/>
        <v>0.29166666666666663</v>
      </c>
      <c r="K127" s="69">
        <v>0.28958333333333336</v>
      </c>
      <c r="L127" s="70"/>
      <c r="M127" s="70"/>
    </row>
    <row r="128" spans="2:14" ht="13.5">
      <c r="C128" s="69">
        <v>0.47361111111111115</v>
      </c>
      <c r="D128" s="70">
        <f t="shared" si="1"/>
        <v>0.47916666666666663</v>
      </c>
      <c r="E128" s="70">
        <f t="shared" si="2"/>
        <v>0.47916666666666663</v>
      </c>
      <c r="K128" s="69">
        <v>0.47361111111111115</v>
      </c>
      <c r="L128" s="70"/>
      <c r="M128" s="70"/>
    </row>
    <row r="129" spans="2:14" ht="13.5">
      <c r="C129" s="69">
        <v>0.69652777777777775</v>
      </c>
      <c r="D129" s="70">
        <f t="shared" si="1"/>
        <v>0.69791666666666663</v>
      </c>
      <c r="E129" s="70">
        <f t="shared" si="2"/>
        <v>0.70833333333333326</v>
      </c>
      <c r="K129" s="69">
        <v>0.69652777777777775</v>
      </c>
      <c r="L129" s="70"/>
      <c r="M129" s="70"/>
    </row>
    <row r="130" spans="2:14" ht="13.5">
      <c r="C130" s="69">
        <v>0.84583333333333333</v>
      </c>
      <c r="D130" s="70">
        <f t="shared" si="1"/>
        <v>0.85416666666666663</v>
      </c>
      <c r="E130" s="70">
        <f t="shared" si="2"/>
        <v>0.85416666666666663</v>
      </c>
      <c r="K130" s="69">
        <v>0.84583333333333333</v>
      </c>
      <c r="L130" s="70"/>
      <c r="M130" s="70"/>
    </row>
    <row r="133" spans="2:14" ht="13.5">
      <c r="B133" s="23" t="s">
        <v>72</v>
      </c>
      <c r="C133" s="24"/>
      <c r="D133" s="24"/>
      <c r="E133" s="24"/>
      <c r="F133" s="24"/>
      <c r="J133" s="23" t="s">
        <v>72</v>
      </c>
      <c r="K133" s="24"/>
      <c r="L133" s="24"/>
      <c r="M133" s="24"/>
      <c r="N133" s="24"/>
    </row>
    <row r="135" spans="2:14" ht="17.25">
      <c r="B135" s="26" t="s">
        <v>65</v>
      </c>
      <c r="J135" s="26" t="s">
        <v>65</v>
      </c>
    </row>
    <row r="137" spans="2:14" ht="13.5">
      <c r="C137" s="67" t="s">
        <v>73</v>
      </c>
      <c r="D137" s="71"/>
      <c r="E137" s="71"/>
      <c r="F137" s="71"/>
      <c r="G137" s="71"/>
      <c r="H137" s="71"/>
      <c r="J137" s="67" t="s">
        <v>73</v>
      </c>
    </row>
    <row r="138" spans="2:14" ht="13.5">
      <c r="C138" s="72" t="s">
        <v>74</v>
      </c>
      <c r="D138" s="71"/>
      <c r="E138" s="71"/>
      <c r="F138" s="71"/>
      <c r="G138" s="71"/>
      <c r="H138" s="71"/>
      <c r="J138" s="72" t="s">
        <v>75</v>
      </c>
    </row>
    <row r="144" spans="2:14" ht="13.5">
      <c r="B144" s="63" t="s">
        <v>25</v>
      </c>
      <c r="C144" s="73" t="s">
        <v>76</v>
      </c>
      <c r="D144" s="74" t="s">
        <v>77</v>
      </c>
      <c r="E144" s="75" t="s">
        <v>78</v>
      </c>
      <c r="F144" s="76" t="s">
        <v>79</v>
      </c>
    </row>
    <row r="145" spans="2:14" ht="13.5">
      <c r="B145" s="63" t="s">
        <v>80</v>
      </c>
      <c r="C145" s="77">
        <v>1712</v>
      </c>
      <c r="D145" s="78">
        <v>0.38</v>
      </c>
      <c r="E145" s="79">
        <f t="shared" ref="E145:E151" si="3">CEILING(C145/(1-D145),100)</f>
        <v>2800</v>
      </c>
      <c r="F145" s="80">
        <f>(E145-C145)/E145</f>
        <v>0.38857142857142857</v>
      </c>
    </row>
    <row r="146" spans="2:14" ht="13.5">
      <c r="B146" s="63" t="s">
        <v>81</v>
      </c>
      <c r="C146" s="77">
        <v>769</v>
      </c>
      <c r="D146" s="78">
        <v>0.41</v>
      </c>
      <c r="E146" s="79">
        <f t="shared" si="3"/>
        <v>1400</v>
      </c>
      <c r="F146" s="80">
        <f t="shared" ref="F146:F151" si="4">(E146-C146)/E146</f>
        <v>0.45071428571428573</v>
      </c>
    </row>
    <row r="147" spans="2:14" ht="13.5">
      <c r="B147" s="63" t="s">
        <v>82</v>
      </c>
      <c r="C147" s="77">
        <v>2014</v>
      </c>
      <c r="D147" s="78">
        <v>0.28999999999999998</v>
      </c>
      <c r="E147" s="79">
        <f t="shared" si="3"/>
        <v>2900</v>
      </c>
      <c r="F147" s="80">
        <f t="shared" si="4"/>
        <v>0.30551724137931036</v>
      </c>
    </row>
    <row r="148" spans="2:14" ht="13.5">
      <c r="B148" s="63" t="s">
        <v>83</v>
      </c>
      <c r="C148" s="77">
        <v>389</v>
      </c>
      <c r="D148" s="78">
        <v>0.49</v>
      </c>
      <c r="E148" s="79">
        <f t="shared" si="3"/>
        <v>800</v>
      </c>
      <c r="F148" s="80">
        <f t="shared" si="4"/>
        <v>0.51375000000000004</v>
      </c>
    </row>
    <row r="149" spans="2:14" ht="13.5">
      <c r="B149" s="63" t="s">
        <v>84</v>
      </c>
      <c r="C149" s="77">
        <v>2841</v>
      </c>
      <c r="D149" s="78">
        <v>0.45</v>
      </c>
      <c r="E149" s="79">
        <f t="shared" si="3"/>
        <v>5200</v>
      </c>
      <c r="F149" s="80">
        <f t="shared" si="4"/>
        <v>0.45365384615384613</v>
      </c>
      <c r="K149" s="114" t="s">
        <v>20</v>
      </c>
      <c r="L149" s="114"/>
      <c r="M149" s="114"/>
      <c r="N149" s="114"/>
    </row>
    <row r="150" spans="2:14" ht="13.5">
      <c r="B150" s="63" t="s">
        <v>85</v>
      </c>
      <c r="C150" s="77">
        <v>942</v>
      </c>
      <c r="D150" s="78">
        <v>0.28999999999999998</v>
      </c>
      <c r="E150" s="79">
        <f t="shared" si="3"/>
        <v>1400</v>
      </c>
      <c r="F150" s="80">
        <f t="shared" si="4"/>
        <v>0.32714285714285712</v>
      </c>
    </row>
    <row r="151" spans="2:14" ht="13.5">
      <c r="B151" s="63" t="s">
        <v>86</v>
      </c>
      <c r="C151" s="77">
        <v>823</v>
      </c>
      <c r="D151" s="78">
        <v>0.51</v>
      </c>
      <c r="E151" s="79">
        <f t="shared" si="3"/>
        <v>1700</v>
      </c>
      <c r="F151" s="80">
        <f t="shared" si="4"/>
        <v>0.51588235294117646</v>
      </c>
      <c r="J151" s="63" t="s">
        <v>25</v>
      </c>
      <c r="K151" s="73" t="s">
        <v>76</v>
      </c>
      <c r="L151" s="74" t="s">
        <v>77</v>
      </c>
      <c r="M151" s="75" t="s">
        <v>78</v>
      </c>
      <c r="N151" s="76" t="s">
        <v>79</v>
      </c>
    </row>
    <row r="152" spans="2:14" ht="13.5">
      <c r="J152" s="63" t="s">
        <v>80</v>
      </c>
      <c r="K152" s="77">
        <v>1712</v>
      </c>
      <c r="L152" s="111">
        <v>0.38</v>
      </c>
      <c r="M152" s="81"/>
      <c r="N152" s="82"/>
    </row>
    <row r="153" spans="2:14" ht="13.5">
      <c r="J153" s="63" t="s">
        <v>87</v>
      </c>
      <c r="K153" s="77">
        <v>769</v>
      </c>
      <c r="L153" s="111">
        <v>0.41</v>
      </c>
      <c r="M153" s="81"/>
      <c r="N153" s="82"/>
    </row>
    <row r="154" spans="2:14" ht="13.5">
      <c r="J154" s="63" t="s">
        <v>88</v>
      </c>
      <c r="K154" s="77">
        <v>2014</v>
      </c>
      <c r="L154" s="111">
        <v>0.28999999999999998</v>
      </c>
      <c r="M154" s="81"/>
      <c r="N154" s="82"/>
    </row>
    <row r="155" spans="2:14" ht="13.5">
      <c r="J155" s="63" t="s">
        <v>89</v>
      </c>
      <c r="K155" s="77">
        <v>389</v>
      </c>
      <c r="L155" s="111">
        <v>0.49</v>
      </c>
      <c r="M155" s="81"/>
      <c r="N155" s="82"/>
    </row>
    <row r="156" spans="2:14" ht="13.5">
      <c r="J156" s="63" t="s">
        <v>90</v>
      </c>
      <c r="K156" s="77">
        <v>2841</v>
      </c>
      <c r="L156" s="111">
        <v>0.45</v>
      </c>
      <c r="M156" s="81"/>
      <c r="N156" s="82"/>
    </row>
    <row r="157" spans="2:14" ht="13.5">
      <c r="J157" s="63" t="s">
        <v>91</v>
      </c>
      <c r="K157" s="77">
        <v>942</v>
      </c>
      <c r="L157" s="111">
        <v>0.28999999999999998</v>
      </c>
      <c r="M157" s="81"/>
      <c r="N157" s="82"/>
    </row>
    <row r="158" spans="2:14" ht="13.5">
      <c r="J158" s="63" t="s">
        <v>86</v>
      </c>
      <c r="K158" s="77">
        <v>823</v>
      </c>
      <c r="L158" s="111">
        <v>0.51</v>
      </c>
      <c r="M158" s="81"/>
      <c r="N158" s="82"/>
    </row>
    <row r="159" spans="2:14" ht="13.5">
      <c r="J159" s="83"/>
      <c r="K159" s="84"/>
      <c r="L159" s="85"/>
      <c r="M159" s="86"/>
      <c r="N159" s="87"/>
    </row>
    <row r="162" spans="2:14" ht="13.5">
      <c r="B162" s="23" t="s">
        <v>92</v>
      </c>
      <c r="C162" s="24"/>
      <c r="D162" s="24"/>
      <c r="E162" s="24"/>
      <c r="F162" s="24"/>
      <c r="J162" s="23" t="s">
        <v>92</v>
      </c>
      <c r="K162" s="24"/>
      <c r="L162" s="24"/>
      <c r="M162" s="24"/>
      <c r="N162" s="24"/>
    </row>
    <row r="164" spans="2:14" ht="17.25">
      <c r="B164" s="26" t="s">
        <v>65</v>
      </c>
      <c r="J164" s="26" t="s">
        <v>65</v>
      </c>
    </row>
    <row r="166" spans="2:14" ht="13.5">
      <c r="B166" s="88" t="s">
        <v>93</v>
      </c>
    </row>
    <row r="170" spans="2:14" ht="13.5">
      <c r="B170" t="s">
        <v>94</v>
      </c>
      <c r="E170" s="89" t="s">
        <v>95</v>
      </c>
      <c r="F170" s="90">
        <v>970</v>
      </c>
    </row>
    <row r="171" spans="2:14" ht="13.5">
      <c r="B171" s="91" t="s">
        <v>96</v>
      </c>
      <c r="C171" s="91" t="s">
        <v>97</v>
      </c>
      <c r="D171" s="91" t="s">
        <v>98</v>
      </c>
      <c r="E171" s="91" t="s">
        <v>99</v>
      </c>
      <c r="F171" s="28" t="s">
        <v>100</v>
      </c>
    </row>
    <row r="172" spans="2:14" ht="13.5">
      <c r="B172" s="92">
        <v>40787</v>
      </c>
      <c r="C172" s="93">
        <v>0.42569444444444443</v>
      </c>
      <c r="D172" s="93">
        <v>0.74583333333333324</v>
      </c>
      <c r="E172" s="94">
        <f>D172-C172</f>
        <v>0.32013888888888881</v>
      </c>
      <c r="F172" s="95">
        <f>CEILING(E172,"00:10")</f>
        <v>0.3263888888888889</v>
      </c>
    </row>
    <row r="173" spans="2:14" ht="13.5">
      <c r="B173" s="92">
        <v>40788</v>
      </c>
      <c r="C173" s="93">
        <v>0.39166666666666666</v>
      </c>
      <c r="D173" s="93">
        <v>0.75</v>
      </c>
      <c r="E173" s="94">
        <f t="shared" ref="E173:E182" si="5">D173-C173</f>
        <v>0.35833333333333334</v>
      </c>
      <c r="F173" s="95">
        <f t="shared" ref="F173:F182" si="6">CEILING(E173,"00:10")</f>
        <v>0.3611111111111111</v>
      </c>
    </row>
    <row r="174" spans="2:14" ht="13.5">
      <c r="B174" s="92">
        <v>40789</v>
      </c>
      <c r="C174" s="96">
        <v>0.52916666666666667</v>
      </c>
      <c r="D174" s="96">
        <v>0.70833333333333337</v>
      </c>
      <c r="E174" s="94">
        <f t="shared" si="5"/>
        <v>0.1791666666666667</v>
      </c>
      <c r="F174" s="95">
        <f t="shared" si="6"/>
        <v>0.18055555555555555</v>
      </c>
    </row>
    <row r="175" spans="2:14" ht="13.5">
      <c r="B175" s="92">
        <v>40790</v>
      </c>
      <c r="C175" s="97"/>
      <c r="D175" s="97"/>
      <c r="E175" s="98">
        <f t="shared" si="5"/>
        <v>0</v>
      </c>
      <c r="F175" s="95">
        <f t="shared" si="6"/>
        <v>0</v>
      </c>
    </row>
    <row r="176" spans="2:14" ht="13.5">
      <c r="B176" s="92">
        <v>40791</v>
      </c>
      <c r="C176" s="96">
        <v>0.48125000000000001</v>
      </c>
      <c r="D176" s="96">
        <v>0.66388888888888886</v>
      </c>
      <c r="E176" s="94">
        <f t="shared" si="5"/>
        <v>0.18263888888888885</v>
      </c>
      <c r="F176" s="95">
        <f t="shared" si="6"/>
        <v>0.1875</v>
      </c>
    </row>
    <row r="177" spans="2:14" ht="13.5">
      <c r="B177" s="92">
        <v>40792</v>
      </c>
      <c r="C177" s="96">
        <v>0.48333333333333334</v>
      </c>
      <c r="D177" s="96">
        <v>0.75694444444444453</v>
      </c>
      <c r="E177" s="94">
        <f t="shared" si="5"/>
        <v>0.27361111111111119</v>
      </c>
      <c r="F177" s="95">
        <f t="shared" si="6"/>
        <v>0.27777777777777779</v>
      </c>
    </row>
    <row r="178" spans="2:14" ht="13.5">
      <c r="B178" s="92">
        <v>40793</v>
      </c>
      <c r="C178" s="96">
        <v>0.41388888888888892</v>
      </c>
      <c r="D178" s="96">
        <v>0.77986111111111101</v>
      </c>
      <c r="E178" s="94">
        <f t="shared" si="5"/>
        <v>0.36597222222222209</v>
      </c>
      <c r="F178" s="95">
        <f t="shared" si="6"/>
        <v>0.36805555555555552</v>
      </c>
    </row>
    <row r="179" spans="2:14" ht="13.5">
      <c r="B179" s="92">
        <v>40794</v>
      </c>
      <c r="C179" s="96">
        <v>0.48749999999999999</v>
      </c>
      <c r="D179" s="96">
        <v>0.7583333333333333</v>
      </c>
      <c r="E179" s="94">
        <f t="shared" si="5"/>
        <v>0.27083333333333331</v>
      </c>
      <c r="F179" s="95">
        <f t="shared" si="6"/>
        <v>0.27083333333333331</v>
      </c>
    </row>
    <row r="180" spans="2:14" ht="13.5">
      <c r="B180" s="92">
        <v>40795</v>
      </c>
      <c r="C180" s="96">
        <v>0.56597222222222221</v>
      </c>
      <c r="D180" s="96">
        <v>0.81319444444444444</v>
      </c>
      <c r="E180" s="94">
        <f t="shared" si="5"/>
        <v>0.24722222222222223</v>
      </c>
      <c r="F180" s="95">
        <f t="shared" si="6"/>
        <v>0.25</v>
      </c>
    </row>
    <row r="181" spans="2:14" ht="13.5">
      <c r="B181" s="92">
        <v>40796</v>
      </c>
      <c r="C181" s="93">
        <v>0.43541666666666662</v>
      </c>
      <c r="D181" s="93">
        <v>0.74513888888888891</v>
      </c>
      <c r="E181" s="94">
        <f t="shared" si="5"/>
        <v>0.30972222222222229</v>
      </c>
      <c r="F181" s="95">
        <f t="shared" si="6"/>
        <v>0.3125</v>
      </c>
    </row>
    <row r="182" spans="2:14" ht="13.5">
      <c r="B182" s="92">
        <v>40797</v>
      </c>
      <c r="C182" s="99">
        <v>0.38194444444444442</v>
      </c>
      <c r="D182" s="93">
        <v>0.75</v>
      </c>
      <c r="E182" s="94">
        <f t="shared" si="5"/>
        <v>0.36805555555555558</v>
      </c>
      <c r="F182" s="95">
        <f t="shared" si="6"/>
        <v>0.36805555555555552</v>
      </c>
    </row>
    <row r="183" spans="2:14" ht="13.5">
      <c r="B183" s="100"/>
      <c r="C183" s="101"/>
      <c r="D183" s="93" t="s">
        <v>101</v>
      </c>
      <c r="E183" s="102">
        <f>SUM(E172:E182)/"1:00:00"</f>
        <v>69.016666666666666</v>
      </c>
      <c r="F183" s="103">
        <f>SUM(F172:F182)</f>
        <v>2.9027777777777777</v>
      </c>
    </row>
    <row r="185" spans="2:14" ht="13.5">
      <c r="E185" s="104" t="s">
        <v>102</v>
      </c>
      <c r="F185" s="105">
        <f>F183/"1:00:00"*970</f>
        <v>67576.666666666672</v>
      </c>
    </row>
    <row r="188" spans="2:14" ht="13.5">
      <c r="J188" s="88" t="s">
        <v>103</v>
      </c>
    </row>
    <row r="190" spans="2:14" ht="13.5">
      <c r="J190" t="s">
        <v>94</v>
      </c>
      <c r="M190" s="89" t="s">
        <v>95</v>
      </c>
      <c r="N190" s="90">
        <v>970</v>
      </c>
    </row>
    <row r="191" spans="2:14" ht="13.5">
      <c r="J191" s="91" t="s">
        <v>96</v>
      </c>
      <c r="K191" s="91" t="s">
        <v>97</v>
      </c>
      <c r="L191" s="91" t="s">
        <v>98</v>
      </c>
      <c r="M191" s="91" t="s">
        <v>99</v>
      </c>
      <c r="N191" s="28" t="s">
        <v>100</v>
      </c>
    </row>
    <row r="192" spans="2:14" ht="13.5">
      <c r="J192" s="92">
        <v>40787</v>
      </c>
      <c r="K192" s="93">
        <v>0.42569444444444443</v>
      </c>
      <c r="L192" s="93">
        <v>0.74583333333333324</v>
      </c>
      <c r="M192" s="94">
        <f>L192-K192</f>
        <v>0.32013888888888881</v>
      </c>
      <c r="N192" s="82"/>
    </row>
    <row r="193" spans="10:14" ht="13.5">
      <c r="J193" s="92">
        <v>40788</v>
      </c>
      <c r="K193" s="93">
        <v>0.39166666666666666</v>
      </c>
      <c r="L193" s="93">
        <v>0.75</v>
      </c>
      <c r="M193" s="94">
        <f t="shared" ref="M193:M202" si="7">L193-K193</f>
        <v>0.35833333333333334</v>
      </c>
      <c r="N193" s="82"/>
    </row>
    <row r="194" spans="10:14" ht="13.5">
      <c r="J194" s="92">
        <v>40789</v>
      </c>
      <c r="K194" s="96">
        <v>0.52916666666666667</v>
      </c>
      <c r="L194" s="96">
        <v>0.70833333333333337</v>
      </c>
      <c r="M194" s="94">
        <f t="shared" si="7"/>
        <v>0.1791666666666667</v>
      </c>
      <c r="N194" s="82"/>
    </row>
    <row r="195" spans="10:14" ht="13.5">
      <c r="J195" s="92">
        <v>40790</v>
      </c>
      <c r="K195" s="97"/>
      <c r="L195" s="97"/>
      <c r="M195" s="98">
        <f t="shared" si="7"/>
        <v>0</v>
      </c>
      <c r="N195" s="82"/>
    </row>
    <row r="196" spans="10:14" ht="13.5">
      <c r="J196" s="92">
        <v>40791</v>
      </c>
      <c r="K196" s="96">
        <v>0.48125000000000001</v>
      </c>
      <c r="L196" s="96">
        <v>0.66388888888888886</v>
      </c>
      <c r="M196" s="94">
        <f t="shared" si="7"/>
        <v>0.18263888888888885</v>
      </c>
      <c r="N196" s="82"/>
    </row>
    <row r="197" spans="10:14" ht="13.5">
      <c r="J197" s="92">
        <v>40792</v>
      </c>
      <c r="K197" s="96">
        <v>0.48333333333333334</v>
      </c>
      <c r="L197" s="96">
        <v>0.75694444444444453</v>
      </c>
      <c r="M197" s="94">
        <f t="shared" si="7"/>
        <v>0.27361111111111119</v>
      </c>
      <c r="N197" s="82"/>
    </row>
    <row r="198" spans="10:14" ht="13.5">
      <c r="J198" s="92">
        <v>40793</v>
      </c>
      <c r="K198" s="96">
        <v>0.41388888888888892</v>
      </c>
      <c r="L198" s="96">
        <v>0.77986111111111101</v>
      </c>
      <c r="M198" s="94">
        <f t="shared" si="7"/>
        <v>0.36597222222222209</v>
      </c>
      <c r="N198" s="82"/>
    </row>
    <row r="199" spans="10:14" ht="13.5">
      <c r="J199" s="92">
        <v>40794</v>
      </c>
      <c r="K199" s="96">
        <v>0.48749999999999999</v>
      </c>
      <c r="L199" s="96">
        <v>0.7583333333333333</v>
      </c>
      <c r="M199" s="94">
        <f t="shared" si="7"/>
        <v>0.27083333333333331</v>
      </c>
      <c r="N199" s="82"/>
    </row>
    <row r="200" spans="10:14" ht="13.5">
      <c r="J200" s="92">
        <v>40795</v>
      </c>
      <c r="K200" s="96">
        <v>0.56597222222222221</v>
      </c>
      <c r="L200" s="96">
        <v>0.81319444444444444</v>
      </c>
      <c r="M200" s="94">
        <f t="shared" si="7"/>
        <v>0.24722222222222223</v>
      </c>
      <c r="N200" s="82"/>
    </row>
    <row r="201" spans="10:14" ht="13.5">
      <c r="J201" s="92">
        <v>40796</v>
      </c>
      <c r="K201" s="93">
        <v>0.43541666666666662</v>
      </c>
      <c r="L201" s="93">
        <v>0.74513888888888891</v>
      </c>
      <c r="M201" s="94">
        <f t="shared" si="7"/>
        <v>0.30972222222222229</v>
      </c>
      <c r="N201" s="82"/>
    </row>
    <row r="202" spans="10:14" ht="13.5">
      <c r="J202" s="92">
        <v>40797</v>
      </c>
      <c r="K202" s="99">
        <v>0.38194444444444442</v>
      </c>
      <c r="L202" s="93">
        <v>0.75</v>
      </c>
      <c r="M202" s="94">
        <f t="shared" si="7"/>
        <v>0.36805555555555558</v>
      </c>
      <c r="N202" s="82"/>
    </row>
    <row r="203" spans="10:14" ht="13.5">
      <c r="J203" s="100"/>
      <c r="K203" s="101"/>
      <c r="L203" s="93" t="s">
        <v>101</v>
      </c>
      <c r="M203" s="102">
        <f>SUM(M192:M202)/"1:00:00"</f>
        <v>69.016666666666666</v>
      </c>
      <c r="N203" s="106"/>
    </row>
    <row r="204" spans="10:14" ht="13.5">
      <c r="N204" s="107"/>
    </row>
    <row r="205" spans="10:14" ht="13.5">
      <c r="M205" s="104" t="s">
        <v>102</v>
      </c>
      <c r="N205" s="108"/>
    </row>
  </sheetData>
  <mergeCells count="9">
    <mergeCell ref="D121:E121"/>
    <mergeCell ref="L121:M121"/>
    <mergeCell ref="K149:N149"/>
    <mergeCell ref="A1:I1"/>
    <mergeCell ref="C10:N10"/>
    <mergeCell ref="D14:D18"/>
    <mergeCell ref="B21:D21"/>
    <mergeCell ref="C35:G36"/>
    <mergeCell ref="K45:N45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2013-10-22T05:31:26Z</dcterms:created>
  <dcterms:modified xsi:type="dcterms:W3CDTF">2015-04-14T03:54:16Z</dcterms:modified>
</cp:coreProperties>
</file>