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1" l="1"/>
  <c r="L45" i="1"/>
  <c r="M44" i="1"/>
  <c r="M43" i="1"/>
  <c r="M42" i="1"/>
  <c r="M46" i="1" s="1"/>
  <c r="M31" i="1"/>
  <c r="N30" i="1"/>
  <c r="N29" i="1"/>
  <c r="N28" i="1"/>
  <c r="N27" i="1"/>
  <c r="L43" i="1" s="1"/>
  <c r="N26" i="1"/>
  <c r="N25" i="1"/>
  <c r="L44" i="1" s="1"/>
  <c r="N24" i="1"/>
  <c r="L42" i="1" s="1"/>
  <c r="N23" i="1"/>
  <c r="D37" i="1" s="1"/>
  <c r="L46" i="1" l="1"/>
  <c r="N31" i="1"/>
  <c r="D30" i="1" s="1"/>
  <c r="D25" i="1"/>
</calcChain>
</file>

<file path=xl/comments1.xml><?xml version="1.0" encoding="utf-8"?>
<comments xmlns="http://schemas.openxmlformats.org/spreadsheetml/2006/main">
  <authors>
    <author>根津良彦</author>
  </authors>
  <commentList>
    <comment ref="D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(L23:L30,"</t>
        </r>
        <r>
          <rPr>
            <b/>
            <sz val="11"/>
            <color indexed="12"/>
            <rFont val="ＭＳ Ｐゴシック"/>
            <family val="3"/>
            <charset val="128"/>
          </rPr>
          <t>&gt;=50000</t>
        </r>
        <r>
          <rPr>
            <b/>
            <sz val="11"/>
            <color indexed="81"/>
            <rFont val="ＭＳ Ｐゴシック"/>
            <family val="3"/>
            <charset val="128"/>
          </rPr>
          <t>",N23:N30)</t>
        </r>
      </text>
    </comment>
    <comment ref="D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(L23:L30,"</t>
        </r>
        <r>
          <rPr>
            <b/>
            <sz val="11"/>
            <color indexed="12"/>
            <rFont val="ＭＳ Ｐゴシック"/>
            <family val="3"/>
            <charset val="128"/>
          </rPr>
          <t>&lt;50000</t>
        </r>
        <r>
          <rPr>
            <b/>
            <sz val="11"/>
            <color indexed="81"/>
            <rFont val="ＭＳ Ｐゴシック"/>
            <family val="3"/>
            <charset val="128"/>
          </rPr>
          <t>",N23:N30)</t>
        </r>
        <r>
          <rPr>
            <b/>
            <sz val="11"/>
            <color indexed="12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N31</t>
        </r>
      </text>
    </comment>
    <comment ref="D3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(J22:N30,N22,F37:F38)</t>
        </r>
      </text>
    </comment>
    <comment ref="L4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$K$23:$K$30</t>
        </r>
        <r>
          <rPr>
            <b/>
            <sz val="11"/>
            <color indexed="81"/>
            <rFont val="ＭＳ Ｐゴシック"/>
            <family val="3"/>
            <charset val="128"/>
          </rPr>
          <t>,$K42,</t>
        </r>
        <r>
          <rPr>
            <b/>
            <sz val="11"/>
            <color indexed="12"/>
            <rFont val="ＭＳ Ｐゴシック"/>
            <family val="3"/>
            <charset val="128"/>
          </rPr>
          <t>$N$23:$N$30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M4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$K$23:$K$30</t>
        </r>
        <r>
          <rPr>
            <b/>
            <sz val="11"/>
            <color indexed="81"/>
            <rFont val="ＭＳ Ｐゴシック"/>
            <family val="3"/>
            <charset val="128"/>
          </rPr>
          <t>,$K42,</t>
        </r>
        <r>
          <rPr>
            <b/>
            <sz val="11"/>
            <color indexed="12"/>
            <rFont val="ＭＳ Ｐゴシック"/>
            <family val="3"/>
            <charset val="128"/>
          </rPr>
          <t>$M$23:$M$30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<sst xmlns="http://schemas.openxmlformats.org/spreadsheetml/2006/main" count="53" uniqueCount="37">
  <si>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</si>
  <si>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</si>
  <si>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r>
      <t>単価５万以上の</t>
    </r>
    <r>
      <rPr>
        <b/>
        <sz val="11"/>
        <rFont val="ＭＳ Ｐゴシック"/>
        <family val="3"/>
        <charset val="128"/>
      </rPr>
      <t>売上高の合計</t>
    </r>
    <r>
      <rPr>
        <sz val="11"/>
        <color theme="1"/>
        <rFont val="ＭＳ Ｐゴシック"/>
        <family val="2"/>
        <charset val="128"/>
        <scheme val="minor"/>
      </rPr>
      <t>は？</t>
    </r>
    <rPh sb="0" eb="2">
      <t>タンカ</t>
    </rPh>
    <rPh sb="3" eb="4">
      <t>マン</t>
    </rPh>
    <rPh sb="4" eb="6">
      <t>イジョウ</t>
    </rPh>
    <rPh sb="7" eb="9">
      <t>ウリアゲ</t>
    </rPh>
    <rPh sb="9" eb="10">
      <t>ダカ</t>
    </rPh>
    <rPh sb="11" eb="13">
      <t>ゴウケイ</t>
    </rPh>
    <phoneticPr fontId="4"/>
  </si>
  <si>
    <t>商品</t>
    <rPh sb="0" eb="2">
      <t>ショウヒン</t>
    </rPh>
    <phoneticPr fontId="4"/>
  </si>
  <si>
    <t>メーカー</t>
    <phoneticPr fontId="4"/>
  </si>
  <si>
    <t>単価</t>
    <rPh sb="0" eb="2">
      <t>タンカ</t>
    </rPh>
    <phoneticPr fontId="4"/>
  </si>
  <si>
    <t>販売数</t>
    <rPh sb="0" eb="2">
      <t>ハンバイ</t>
    </rPh>
    <rPh sb="2" eb="3">
      <t>ダイスウ</t>
    </rPh>
    <phoneticPr fontId="4"/>
  </si>
  <si>
    <t>売上高</t>
    <rPh sb="0" eb="2">
      <t>ウリアゲ</t>
    </rPh>
    <rPh sb="2" eb="3">
      <t>ダカ</t>
    </rPh>
    <phoneticPr fontId="4"/>
  </si>
  <si>
    <t>10-1</t>
    <phoneticPr fontId="4"/>
  </si>
  <si>
    <t>B社</t>
    <rPh sb="1" eb="2">
      <t>シャ</t>
    </rPh>
    <phoneticPr fontId="4"/>
  </si>
  <si>
    <t>10-2</t>
  </si>
  <si>
    <t>A社</t>
    <phoneticPr fontId="4"/>
  </si>
  <si>
    <t>答</t>
    <rPh sb="0" eb="1">
      <t>コタエ</t>
    </rPh>
    <phoneticPr fontId="4"/>
  </si>
  <si>
    <t>10-3</t>
  </si>
  <si>
    <t>C社</t>
    <phoneticPr fontId="4"/>
  </si>
  <si>
    <t>10-4</t>
  </si>
  <si>
    <t>（問題２）</t>
    <rPh sb="1" eb="3">
      <t>モンダイ</t>
    </rPh>
    <phoneticPr fontId="4"/>
  </si>
  <si>
    <r>
      <t>単価５万円未満の</t>
    </r>
    <r>
      <rPr>
        <b/>
        <sz val="11"/>
        <rFont val="ＭＳ Ｐゴシック"/>
        <family val="3"/>
        <charset val="128"/>
      </rPr>
      <t>売上高の比率</t>
    </r>
    <r>
      <rPr>
        <sz val="11"/>
        <color theme="1"/>
        <rFont val="ＭＳ Ｐゴシック"/>
        <family val="2"/>
        <charset val="128"/>
        <scheme val="minor"/>
      </rPr>
      <t>は？</t>
    </r>
    <rPh sb="0" eb="2">
      <t>タンカ</t>
    </rPh>
    <rPh sb="3" eb="4">
      <t>マン</t>
    </rPh>
    <rPh sb="4" eb="5">
      <t>エン</t>
    </rPh>
    <rPh sb="5" eb="7">
      <t>ミマン</t>
    </rPh>
    <rPh sb="8" eb="10">
      <t>ウリアゲ</t>
    </rPh>
    <rPh sb="10" eb="11">
      <t>タカ</t>
    </rPh>
    <rPh sb="12" eb="14">
      <t>ヒリツ</t>
    </rPh>
    <phoneticPr fontId="4"/>
  </si>
  <si>
    <t>10-5</t>
  </si>
  <si>
    <t>B社</t>
    <phoneticPr fontId="4"/>
  </si>
  <si>
    <t>10-6</t>
  </si>
  <si>
    <t>10-7</t>
  </si>
  <si>
    <t>A社</t>
    <phoneticPr fontId="4"/>
  </si>
  <si>
    <t>10-8</t>
  </si>
  <si>
    <t>C社</t>
    <phoneticPr fontId="4"/>
  </si>
  <si>
    <t>合　計</t>
    <rPh sb="0" eb="1">
      <t>ゴウ</t>
    </rPh>
    <rPh sb="2" eb="3">
      <t>ケイ</t>
    </rPh>
    <phoneticPr fontId="4"/>
  </si>
  <si>
    <t>（問題３）</t>
    <rPh sb="1" eb="3">
      <t>モンダイ</t>
    </rPh>
    <phoneticPr fontId="4"/>
  </si>
  <si>
    <r>
      <t>単価５万円以上の</t>
    </r>
    <r>
      <rPr>
        <b/>
        <sz val="11"/>
        <rFont val="ＭＳ Ｐゴシック"/>
        <family val="3"/>
        <charset val="128"/>
      </rPr>
      <t>平均売上</t>
    </r>
    <rPh sb="0" eb="2">
      <t>タンカ</t>
    </rPh>
    <rPh sb="3" eb="4">
      <t>マン</t>
    </rPh>
    <rPh sb="4" eb="5">
      <t>エン</t>
    </rPh>
    <rPh sb="5" eb="7">
      <t>イジョウ</t>
    </rPh>
    <rPh sb="8" eb="10">
      <t>ヘイキン</t>
    </rPh>
    <rPh sb="10" eb="12">
      <t>ウリアゲ</t>
    </rPh>
    <phoneticPr fontId="4"/>
  </si>
  <si>
    <t>&gt;=50000</t>
    <phoneticPr fontId="4"/>
  </si>
  <si>
    <t>（問題４）</t>
    <rPh sb="1" eb="3">
      <t>モンダイ</t>
    </rPh>
    <phoneticPr fontId="4"/>
  </si>
  <si>
    <r>
      <t>各社の</t>
    </r>
    <r>
      <rPr>
        <b/>
        <sz val="11"/>
        <rFont val="ＭＳ Ｐゴシック"/>
        <family val="3"/>
        <charset val="128"/>
      </rPr>
      <t>売上高</t>
    </r>
    <r>
      <rPr>
        <sz val="11"/>
        <color theme="1"/>
        <rFont val="ＭＳ Ｐゴシック"/>
        <family val="2"/>
        <charset val="128"/>
        <scheme val="minor"/>
      </rPr>
      <t>と</t>
    </r>
    <r>
      <rPr>
        <b/>
        <sz val="11"/>
        <rFont val="ＭＳ Ｐゴシック"/>
        <family val="3"/>
        <charset val="128"/>
      </rPr>
      <t>販売数</t>
    </r>
    <r>
      <rPr>
        <sz val="11"/>
        <color theme="1"/>
        <rFont val="ＭＳ Ｐゴシック"/>
        <family val="2"/>
        <charset val="128"/>
        <scheme val="minor"/>
      </rPr>
      <t>は？</t>
    </r>
    <rPh sb="0" eb="2">
      <t>カクシャ</t>
    </rPh>
    <rPh sb="3" eb="5">
      <t>ウリアゲ</t>
    </rPh>
    <rPh sb="5" eb="6">
      <t>タカ</t>
    </rPh>
    <rPh sb="7" eb="9">
      <t>ハンバイ</t>
    </rPh>
    <rPh sb="9" eb="10">
      <t>スウ</t>
    </rPh>
    <phoneticPr fontId="4"/>
  </si>
  <si>
    <t>売上高</t>
    <rPh sb="0" eb="2">
      <t>ウリアゲ</t>
    </rPh>
    <rPh sb="2" eb="3">
      <t>タカ</t>
    </rPh>
    <phoneticPr fontId="4"/>
  </si>
  <si>
    <t>販売数</t>
    <rPh sb="0" eb="2">
      <t>ハンバイ</t>
    </rPh>
    <rPh sb="2" eb="3">
      <t>スウ</t>
    </rPh>
    <phoneticPr fontId="4"/>
  </si>
  <si>
    <t>右のように設定してみましょう</t>
    <rPh sb="0" eb="1">
      <t>ミギ</t>
    </rPh>
    <rPh sb="5" eb="7">
      <t>セッテイ</t>
    </rPh>
    <phoneticPr fontId="4"/>
  </si>
  <si>
    <t>Ｅ社</t>
    <phoneticPr fontId="4"/>
  </si>
  <si>
    <t>Ｅ社</t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</si>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</sst>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0.0%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4" borderId="2" xfId="0" applyNumberFormat="1" applyFont="1" applyFill="1" applyBorder="1" applyAlignment="1">
      <alignment horizontal="center"/>
    </xf>
    <xf numFmtId="56" fontId="0" fillId="0" borderId="2" xfId="0" quotePrefix="1" applyNumberFormat="1" applyFill="1" applyBorder="1" applyAlignment="1">
      <alignment horizontal="center"/>
    </xf>
    <xf numFmtId="0" fontId="7" fillId="0" borderId="2" xfId="0" applyNumberFormat="1" applyFont="1" applyFill="1" applyBorder="1" applyAlignment="1">
      <alignment horizontal="center"/>
    </xf>
    <xf numFmtId="38" fontId="7" fillId="0" borderId="2" xfId="1" applyFont="1" applyFill="1" applyBorder="1" applyAlignment="1"/>
    <xf numFmtId="0" fontId="7" fillId="0" borderId="2" xfId="1" applyNumberFormat="1" applyFont="1" applyFill="1" applyBorder="1" applyAlignment="1"/>
    <xf numFmtId="38" fontId="0" fillId="5" borderId="2" xfId="1" applyFont="1" applyFill="1" applyBorder="1">
      <alignment vertical="center"/>
    </xf>
    <xf numFmtId="0" fontId="13" fillId="0" borderId="0" xfId="0" applyFont="1" applyAlignment="1">
      <alignment horizontal="right" vertical="center"/>
    </xf>
    <xf numFmtId="38" fontId="0" fillId="0" borderId="0" xfId="1" applyFont="1">
      <alignment vertical="center"/>
    </xf>
    <xf numFmtId="178" fontId="0" fillId="0" borderId="0" xfId="2" applyNumberFormat="1" applyFont="1">
      <alignment vertical="center"/>
    </xf>
    <xf numFmtId="56" fontId="0" fillId="0" borderId="0" xfId="0" quotePrefix="1" applyNumberForma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38" fontId="5" fillId="0" borderId="2" xfId="1" applyFont="1" applyFill="1" applyBorder="1" applyAlignment="1">
      <alignment horizontal="center"/>
    </xf>
    <xf numFmtId="38" fontId="7" fillId="0" borderId="0" xfId="1" applyFont="1">
      <alignment vertical="center"/>
    </xf>
    <xf numFmtId="0" fontId="14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>
      <alignment vertical="center"/>
    </xf>
    <xf numFmtId="38" fontId="0" fillId="5" borderId="2" xfId="0" applyNumberForma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2</xdr:row>
      <xdr:rowOff>38100</xdr:rowOff>
    </xdr:from>
    <xdr:to>
      <xdr:col>3</xdr:col>
      <xdr:colOff>581026</xdr:colOff>
      <xdr:row>7</xdr:row>
      <xdr:rowOff>76200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14326" y="381000"/>
          <a:ext cx="1828800" cy="8953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276225</xdr:colOff>
      <xdr:row>9</xdr:row>
      <xdr:rowOff>47625</xdr:rowOff>
    </xdr:from>
    <xdr:to>
      <xdr:col>13</xdr:col>
      <xdr:colOff>190500</xdr:colOff>
      <xdr:row>13</xdr:row>
      <xdr:rowOff>19050</xdr:rowOff>
    </xdr:to>
    <xdr:grpSp>
      <xdr:nvGrpSpPr>
        <xdr:cNvPr id="3" name="Group 674"/>
        <xdr:cNvGrpSpPr>
          <a:grpSpLocks/>
        </xdr:cNvGrpSpPr>
      </xdr:nvGrpSpPr>
      <xdr:grpSpPr bwMode="auto">
        <a:xfrm>
          <a:off x="1143000" y="1590675"/>
          <a:ext cx="6381750" cy="657225"/>
          <a:chOff x="84" y="224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12</xdr:col>
      <xdr:colOff>266700</xdr:colOff>
      <xdr:row>13</xdr:row>
      <xdr:rowOff>104775</xdr:rowOff>
    </xdr:from>
    <xdr:to>
      <xdr:col>15</xdr:col>
      <xdr:colOff>542925</xdr:colOff>
      <xdr:row>19</xdr:row>
      <xdr:rowOff>171450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5" y="2333625"/>
          <a:ext cx="236220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600075</xdr:colOff>
      <xdr:row>31</xdr:row>
      <xdr:rowOff>47625</xdr:rowOff>
    </xdr:from>
    <xdr:to>
      <xdr:col>17</xdr:col>
      <xdr:colOff>514350</xdr:colOff>
      <xdr:row>39</xdr:row>
      <xdr:rowOff>57150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8350" y="5715000"/>
          <a:ext cx="46767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666750</xdr:colOff>
      <xdr:row>50</xdr:row>
      <xdr:rowOff>76200</xdr:rowOff>
    </xdr:from>
    <xdr:to>
      <xdr:col>16</xdr:col>
      <xdr:colOff>600075</xdr:colOff>
      <xdr:row>63</xdr:row>
      <xdr:rowOff>9525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5675" y="9001125"/>
          <a:ext cx="2619375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85725</xdr:colOff>
      <xdr:row>49</xdr:row>
      <xdr:rowOff>142875</xdr:rowOff>
    </xdr:from>
    <xdr:to>
      <xdr:col>12</xdr:col>
      <xdr:colOff>457200</xdr:colOff>
      <xdr:row>57</xdr:row>
      <xdr:rowOff>28575</xdr:rowOff>
    </xdr:to>
    <xdr:pic>
      <xdr:nvPicPr>
        <xdr:cNvPr id="16" name="図 15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8896350"/>
          <a:ext cx="3362325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371475</xdr:colOff>
      <xdr:row>42</xdr:row>
      <xdr:rowOff>47625</xdr:rowOff>
    </xdr:from>
    <xdr:to>
      <xdr:col>18</xdr:col>
      <xdr:colOff>314325</xdr:colOff>
      <xdr:row>49</xdr:row>
      <xdr:rowOff>66675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7600950"/>
          <a:ext cx="330517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123825</xdr:colOff>
      <xdr:row>16</xdr:row>
      <xdr:rowOff>38101</xdr:rowOff>
    </xdr:from>
    <xdr:to>
      <xdr:col>18</xdr:col>
      <xdr:colOff>161925</xdr:colOff>
      <xdr:row>19</xdr:row>
      <xdr:rowOff>66676</xdr:rowOff>
    </xdr:to>
    <xdr:sp macro="" textlink="">
      <xdr:nvSpPr>
        <xdr:cNvPr id="8" name="テキスト ボックス 7"/>
        <xdr:cNvSpPr txBox="1"/>
      </xdr:nvSpPr>
      <xdr:spPr>
        <a:xfrm>
          <a:off x="8848725" y="2781301"/>
          <a:ext cx="2009775" cy="6477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検索条件の単価５万以上は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&gt;=50000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4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8.5" customWidth="1"/>
    <col min="3" max="7" width="9.125" customWidth="1"/>
    <col min="8" max="8" width="3.5" customWidth="1"/>
    <col min="9" max="9" width="1.5" customWidth="1"/>
    <col min="10" max="10" width="6.875" customWidth="1"/>
    <col min="11" max="15" width="9.125" customWidth="1"/>
    <col min="16" max="16" width="7.875" customWidth="1"/>
  </cols>
  <sheetData>
    <row r="1" spans="1:16" ht="13.5" customHeight="1">
      <c r="A1" s="36" t="s">
        <v>36</v>
      </c>
      <c r="B1" s="36"/>
      <c r="C1" s="36"/>
      <c r="D1" s="36"/>
      <c r="E1" s="36"/>
      <c r="F1" s="36"/>
      <c r="G1" s="36"/>
    </row>
    <row r="9" spans="1:16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4"/>
      <c r="B11" s="6"/>
      <c r="C11" s="4"/>
      <c r="D11" s="4"/>
      <c r="E11" s="7"/>
      <c r="F11" s="8"/>
      <c r="G11" s="9"/>
      <c r="H11" s="10"/>
      <c r="I11" s="4"/>
      <c r="J11" s="4"/>
      <c r="K11" s="4"/>
      <c r="L11" s="4"/>
      <c r="M11" s="4"/>
      <c r="N11" s="4"/>
      <c r="O11" s="4"/>
      <c r="P11" s="4"/>
    </row>
    <row r="12" spans="1:16" ht="13.5" customHeight="1">
      <c r="A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3.5" customHeight="1">
      <c r="A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3.5" customHeight="1">
      <c r="A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3.5" customHeight="1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3.5" customHeight="1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3.5" customHeight="1" thickBot="1">
      <c r="A17" s="4"/>
      <c r="B17" s="11">
        <v>1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5" customHeight="1" thickTop="1">
      <c r="B18" s="12"/>
    </row>
    <row r="19" spans="1:16" s="12" customFormat="1" ht="21.75" customHeight="1">
      <c r="A19" s="13"/>
      <c r="B19" t="s">
        <v>0</v>
      </c>
      <c r="C19" s="14"/>
      <c r="K19" s="14"/>
    </row>
    <row r="20" spans="1:16" ht="18" customHeight="1"/>
    <row r="21" spans="1:16" ht="14.25" customHeight="1">
      <c r="B21" s="15" t="s">
        <v>1</v>
      </c>
      <c r="C21" t="s">
        <v>2</v>
      </c>
    </row>
    <row r="22" spans="1:16" ht="13.5" customHeight="1">
      <c r="J22" s="16" t="s">
        <v>3</v>
      </c>
      <c r="K22" s="16" t="s">
        <v>4</v>
      </c>
      <c r="L22" s="16" t="s">
        <v>5</v>
      </c>
      <c r="M22" s="16" t="s">
        <v>6</v>
      </c>
      <c r="N22" s="16" t="s">
        <v>7</v>
      </c>
    </row>
    <row r="23" spans="1:16" ht="27.75" customHeight="1">
      <c r="J23" s="17" t="s">
        <v>8</v>
      </c>
      <c r="K23" s="18" t="s">
        <v>9</v>
      </c>
      <c r="L23" s="19">
        <v>67000</v>
      </c>
      <c r="M23" s="20">
        <v>34</v>
      </c>
      <c r="N23" s="19">
        <f>L23*M23</f>
        <v>2278000</v>
      </c>
    </row>
    <row r="24" spans="1:16" ht="13.5" customHeight="1">
      <c r="D24" s="21"/>
      <c r="J24" s="17" t="s">
        <v>10</v>
      </c>
      <c r="K24" s="18" t="s">
        <v>11</v>
      </c>
      <c r="L24" s="19">
        <v>45000</v>
      </c>
      <c r="M24" s="20">
        <v>23</v>
      </c>
      <c r="N24" s="19">
        <f t="shared" ref="N24:N30" si="0">L24*M24</f>
        <v>1035000</v>
      </c>
    </row>
    <row r="25" spans="1:16" ht="13.5" customHeight="1">
      <c r="C25" s="22" t="s">
        <v>12</v>
      </c>
      <c r="D25" s="23">
        <f>SUMIF(L23:L30,"&gt;=50000",N23:N30)</f>
        <v>4163000</v>
      </c>
      <c r="J25" s="17" t="s">
        <v>13</v>
      </c>
      <c r="K25" s="18" t="s">
        <v>14</v>
      </c>
      <c r="L25" s="19">
        <v>39000</v>
      </c>
      <c r="M25" s="20">
        <v>18</v>
      </c>
      <c r="N25" s="19">
        <f t="shared" si="0"/>
        <v>702000</v>
      </c>
    </row>
    <row r="26" spans="1:16" ht="13.5" customHeight="1">
      <c r="J26" s="17" t="s">
        <v>15</v>
      </c>
      <c r="K26" s="18" t="s">
        <v>14</v>
      </c>
      <c r="L26" s="19">
        <v>50000</v>
      </c>
      <c r="M26" s="20">
        <v>29</v>
      </c>
      <c r="N26" s="19">
        <f t="shared" si="0"/>
        <v>1450000</v>
      </c>
    </row>
    <row r="27" spans="1:16" ht="13.5" customHeight="1">
      <c r="B27" s="15" t="s">
        <v>16</v>
      </c>
      <c r="C27" t="s">
        <v>17</v>
      </c>
      <c r="J27" s="17" t="s">
        <v>18</v>
      </c>
      <c r="K27" s="18" t="s">
        <v>19</v>
      </c>
      <c r="L27" s="19">
        <v>7800</v>
      </c>
      <c r="M27" s="20">
        <v>57</v>
      </c>
      <c r="N27" s="19">
        <f t="shared" si="0"/>
        <v>444600</v>
      </c>
    </row>
    <row r="28" spans="1:16" ht="13.5" customHeight="1">
      <c r="J28" s="17" t="s">
        <v>20</v>
      </c>
      <c r="K28" s="18" t="s">
        <v>11</v>
      </c>
      <c r="L28" s="19">
        <v>49000</v>
      </c>
      <c r="M28" s="20">
        <v>11</v>
      </c>
      <c r="N28" s="19">
        <f t="shared" si="0"/>
        <v>539000</v>
      </c>
    </row>
    <row r="29" spans="1:16" ht="13.5" customHeight="1">
      <c r="D29" s="21"/>
      <c r="J29" s="17" t="s">
        <v>21</v>
      </c>
      <c r="K29" s="18" t="s">
        <v>22</v>
      </c>
      <c r="L29" s="19">
        <v>87000</v>
      </c>
      <c r="M29" s="20">
        <v>5</v>
      </c>
      <c r="N29" s="19">
        <f t="shared" si="0"/>
        <v>435000</v>
      </c>
    </row>
    <row r="30" spans="1:16" ht="13.5" customHeight="1">
      <c r="C30" s="22" t="s">
        <v>12</v>
      </c>
      <c r="D30" s="24">
        <f>SUMIF(L23:L30,"&lt;50000",N23:N30)/N31</f>
        <v>0.47120392246525927</v>
      </c>
      <c r="J30" s="17" t="s">
        <v>23</v>
      </c>
      <c r="K30" s="18" t="s">
        <v>24</v>
      </c>
      <c r="L30" s="19">
        <v>23000</v>
      </c>
      <c r="M30" s="20">
        <v>43</v>
      </c>
      <c r="N30" s="19">
        <f t="shared" si="0"/>
        <v>989000</v>
      </c>
    </row>
    <row r="31" spans="1:16" ht="13.5" customHeight="1">
      <c r="J31" s="25"/>
      <c r="K31" s="26"/>
      <c r="L31" s="27" t="s">
        <v>25</v>
      </c>
      <c r="M31" s="19">
        <f>SUM(M23:M30)</f>
        <v>220</v>
      </c>
      <c r="N31" s="19">
        <f>SUM(N23:N30)</f>
        <v>7872600</v>
      </c>
    </row>
    <row r="34" spans="2:13">
      <c r="B34" s="15" t="s">
        <v>26</v>
      </c>
      <c r="C34" t="s">
        <v>27</v>
      </c>
    </row>
    <row r="36" spans="2:13">
      <c r="D36" s="21"/>
    </row>
    <row r="37" spans="2:13">
      <c r="C37" s="22" t="s">
        <v>12</v>
      </c>
      <c r="D37" s="28">
        <f>DAVERAGE(J22:N30,N22,F37:F38)</f>
        <v>1387666.6666666667</v>
      </c>
      <c r="F37" s="29" t="s">
        <v>5</v>
      </c>
    </row>
    <row r="38" spans="2:13">
      <c r="F38" s="30" t="s">
        <v>28</v>
      </c>
    </row>
    <row r="40" spans="2:13">
      <c r="B40" s="15" t="s">
        <v>29</v>
      </c>
      <c r="C40" t="s">
        <v>30</v>
      </c>
    </row>
    <row r="41" spans="2:13">
      <c r="J41" s="31" t="s">
        <v>12</v>
      </c>
      <c r="K41" s="32"/>
      <c r="L41" s="33" t="s">
        <v>31</v>
      </c>
      <c r="M41" s="33" t="s">
        <v>32</v>
      </c>
    </row>
    <row r="42" spans="2:13">
      <c r="C42" s="37" t="s">
        <v>33</v>
      </c>
      <c r="D42" s="37"/>
      <c r="E42" s="37"/>
      <c r="F42" s="37"/>
      <c r="K42" s="18" t="s">
        <v>22</v>
      </c>
      <c r="L42" s="21">
        <f>SUMIF($K$23:$K$30,$K42,$N$23:$N$30)</f>
        <v>2009000</v>
      </c>
      <c r="M42" s="21">
        <f>SUMIF($K$23:$K$30,$K42,$M$23:$M$30)</f>
        <v>39</v>
      </c>
    </row>
    <row r="43" spans="2:13">
      <c r="K43" s="18" t="s">
        <v>9</v>
      </c>
      <c r="L43" s="21">
        <f>SUMIF($K$23:$K$30,$K43,$N$23:$N$30)</f>
        <v>2722600</v>
      </c>
      <c r="M43" s="21">
        <f>SUMIF($K$23:$K$30,$K43,$M$23:$M$30)</f>
        <v>91</v>
      </c>
    </row>
    <row r="44" spans="2:13">
      <c r="C44" s="32"/>
      <c r="D44" s="33" t="s">
        <v>31</v>
      </c>
      <c r="E44" s="33" t="s">
        <v>32</v>
      </c>
      <c r="K44" s="18" t="s">
        <v>14</v>
      </c>
      <c r="L44" s="21">
        <f>SUMIF($K$23:$K$30,$K44,$N$23:$N$30)</f>
        <v>3141000</v>
      </c>
      <c r="M44" s="21">
        <f>SUMIF($K$23:$K$30,$K44,$M$23:$M$30)</f>
        <v>90</v>
      </c>
    </row>
    <row r="45" spans="2:13">
      <c r="C45" s="18" t="s">
        <v>11</v>
      </c>
      <c r="D45" s="21"/>
      <c r="E45" s="21"/>
      <c r="K45" s="18" t="s">
        <v>34</v>
      </c>
      <c r="L45" s="21">
        <f>SUMIF($K$23:$K$30,$K45,$N$23:$N$30)</f>
        <v>0</v>
      </c>
      <c r="M45" s="21">
        <f>SUMIF($K$23:$K$30,$K45,$M$23:$M$30)</f>
        <v>0</v>
      </c>
    </row>
    <row r="46" spans="2:13">
      <c r="C46" s="18" t="s">
        <v>9</v>
      </c>
      <c r="D46" s="21"/>
      <c r="E46" s="34"/>
      <c r="K46" s="18" t="s">
        <v>25</v>
      </c>
      <c r="L46" s="35">
        <f>SUM(L42:L45)</f>
        <v>7872600</v>
      </c>
      <c r="M46" s="35">
        <f>SUM(M42:M45)</f>
        <v>220</v>
      </c>
    </row>
    <row r="47" spans="2:13">
      <c r="C47" s="18" t="s">
        <v>14</v>
      </c>
      <c r="D47" s="21"/>
      <c r="E47" s="34"/>
    </row>
    <row r="48" spans="2:13">
      <c r="C48" s="18" t="s">
        <v>35</v>
      </c>
      <c r="D48" s="21"/>
      <c r="E48" s="34"/>
    </row>
    <row r="49" spans="3:5">
      <c r="C49" s="18" t="s">
        <v>25</v>
      </c>
      <c r="D49" s="34"/>
      <c r="E49" s="34"/>
    </row>
    <row r="100" spans="3:3" ht="21">
      <c r="C100" ph="1"/>
    </row>
    <row r="102" spans="3:3" ht="21">
      <c r="C102" ph="1"/>
    </row>
    <row r="103" spans="3:3" ht="21">
      <c r="C103" ph="1"/>
    </row>
    <row r="104" spans="3:3" ht="21">
      <c r="C104" ph="1"/>
    </row>
  </sheetData>
  <mergeCells count="2">
    <mergeCell ref="A1:G1"/>
    <mergeCell ref="C42:F42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2013-10-25T05:39:53Z</dcterms:created>
  <dcterms:modified xsi:type="dcterms:W3CDTF">2013-11-01T05:22:57Z</dcterms:modified>
</cp:coreProperties>
</file>