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3-論理関数\"/>
    </mc:Choice>
  </mc:AlternateContent>
  <bookViews>
    <workbookView xWindow="5580" yWindow="0" windowWidth="19740" windowHeight="9480" activeTab="1"/>
  </bookViews>
  <sheets>
    <sheet name="グラフ1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5" i="1" l="1"/>
  <c r="K196" i="1" s="1"/>
  <c r="K197" i="1" s="1"/>
  <c r="K198" i="1" s="1"/>
  <c r="K199" i="1" s="1"/>
  <c r="K200" i="1" s="1"/>
  <c r="C195" i="1"/>
  <c r="C196" i="1" s="1"/>
  <c r="C197" i="1" s="1"/>
  <c r="C198" i="1" s="1"/>
  <c r="C199" i="1" s="1"/>
  <c r="C200" i="1" s="1"/>
  <c r="M201" i="1" l="1"/>
  <c r="L201" i="1"/>
  <c r="E201" i="1"/>
  <c r="D201" i="1"/>
  <c r="F200" i="1"/>
  <c r="F199" i="1"/>
  <c r="F198" i="1"/>
  <c r="F197" i="1"/>
  <c r="F196" i="1"/>
  <c r="F195" i="1"/>
  <c r="F201" i="1" s="1"/>
  <c r="E187" i="1"/>
  <c r="D187" i="1"/>
  <c r="F186" i="1"/>
  <c r="F185" i="1"/>
  <c r="F184" i="1"/>
  <c r="F183" i="1"/>
  <c r="F182" i="1"/>
  <c r="F181" i="1"/>
  <c r="F187" i="1" s="1"/>
  <c r="C142" i="1"/>
  <c r="F162" i="1" s="1"/>
  <c r="D141" i="1"/>
  <c r="E141" i="1" s="1"/>
  <c r="D140" i="1"/>
  <c r="E140" i="1" s="1"/>
  <c r="D139" i="1"/>
  <c r="E139" i="1" s="1"/>
  <c r="D138" i="1"/>
  <c r="E138" i="1" s="1"/>
  <c r="D137" i="1"/>
  <c r="E137" i="1" s="1"/>
  <c r="D136" i="1"/>
  <c r="E136" i="1" s="1"/>
  <c r="D135" i="1"/>
  <c r="E135" i="1" s="1"/>
  <c r="F156" i="1" s="1"/>
  <c r="D134" i="1"/>
  <c r="E134" i="1" s="1"/>
  <c r="G107" i="1"/>
  <c r="F107" i="1"/>
  <c r="F106" i="1"/>
  <c r="G106" i="1" s="1"/>
  <c r="G105" i="1"/>
  <c r="F105" i="1"/>
  <c r="F104" i="1"/>
  <c r="G104" i="1" s="1"/>
  <c r="G103" i="1"/>
  <c r="F103" i="1"/>
  <c r="F102" i="1"/>
  <c r="G102" i="1" s="1"/>
  <c r="G101" i="1"/>
  <c r="F101" i="1"/>
  <c r="F100" i="1"/>
  <c r="E118" i="1" s="1"/>
  <c r="M62" i="1"/>
  <c r="M61" i="1"/>
  <c r="M60" i="1"/>
  <c r="M59" i="1"/>
  <c r="M58" i="1"/>
  <c r="M57" i="1"/>
  <c r="M56" i="1"/>
  <c r="M55" i="1"/>
  <c r="F150" i="1" l="1"/>
  <c r="G100" i="1"/>
  <c r="E117" i="1"/>
  <c r="E116" i="1"/>
</calcChain>
</file>

<file path=xl/comments1.xml><?xml version="1.0" encoding="utf-8"?>
<comments xmlns="http://schemas.openxmlformats.org/spreadsheetml/2006/main">
  <authors>
    <author>根津良彦</author>
    <author>FJ-USER</author>
    <author>Beginners-Site</author>
  </authors>
  <commentList>
    <comment ref="M55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sz val="14"/>
            <color indexed="8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L55&gt;=150</t>
        </r>
        <r>
          <rPr>
            <sz val="14"/>
            <color indexed="81"/>
            <rFont val="ＭＳ Ｐゴシック"/>
            <family val="3"/>
            <charset val="128"/>
          </rPr>
          <t>,"合格","不合格")</t>
        </r>
      </text>
    </comment>
    <comment ref="G100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F100&gt;=150</t>
        </r>
        <r>
          <rPr>
            <sz val="14"/>
            <color indexed="81"/>
            <rFont val="ＭＳ Ｐゴシック"/>
            <family val="3"/>
            <charset val="128"/>
          </rPr>
          <t>,"合格","不合格")</t>
        </r>
      </text>
    </comment>
    <comment ref="E116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$F$100:$F$107</t>
        </r>
        <r>
          <rPr>
            <b/>
            <sz val="14"/>
            <color indexed="81"/>
            <rFont val="ＭＳ Ｐゴシック"/>
            <family val="3"/>
            <charset val="128"/>
          </rPr>
          <t>,D116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  <comment ref="K116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書式のユーザー定義で「</t>
        </r>
        <r>
          <rPr>
            <b/>
            <sz val="12"/>
            <color indexed="10"/>
            <rFont val="ＭＳ Ｐゴシック"/>
            <family val="3"/>
            <charset val="128"/>
          </rPr>
          <t>位</t>
        </r>
        <r>
          <rPr>
            <b/>
            <sz val="12"/>
            <color indexed="81"/>
            <rFont val="ＭＳ Ｐゴシック"/>
            <family val="3"/>
            <charset val="128"/>
          </rPr>
          <t>」を設定します。</t>
        </r>
      </text>
    </comment>
    <comment ref="L116" authorId="2" shapeId="0">
      <text>
        <r>
          <rPr>
            <b/>
            <sz val="12"/>
            <color indexed="81"/>
            <rFont val="MS P ゴシック"/>
            <family val="3"/>
            <charset val="128"/>
          </rPr>
          <t>書式のユーザー定義で「</t>
        </r>
        <r>
          <rPr>
            <b/>
            <sz val="12"/>
            <color indexed="10"/>
            <rFont val="MS P ゴシック"/>
            <family val="3"/>
            <charset val="128"/>
          </rPr>
          <t>点</t>
        </r>
        <r>
          <rPr>
            <b/>
            <sz val="12"/>
            <color indexed="81"/>
            <rFont val="MS P ゴシック"/>
            <family val="3"/>
            <charset val="128"/>
          </rPr>
          <t>」を設定します。</t>
        </r>
      </text>
    </comment>
    <comment ref="D134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</t>
        </r>
        <r>
          <rPr>
            <sz val="14"/>
            <color indexed="81"/>
            <rFont val="ＭＳ Ｐゴシック"/>
            <family val="3"/>
            <charset val="128"/>
          </rPr>
          <t>(D134,</t>
        </r>
        <r>
          <rPr>
            <b/>
            <sz val="14"/>
            <color indexed="12"/>
            <rFont val="ＭＳ Ｐゴシック"/>
            <family val="3"/>
            <charset val="128"/>
          </rPr>
          <t>$D$134:$D$141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6"/>
            <rFont val="ＭＳ Ｐゴシック"/>
            <family val="3"/>
            <charset val="128"/>
          </rPr>
          <t>0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  <comment ref="E134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D134&lt;=5</t>
        </r>
        <r>
          <rPr>
            <sz val="14"/>
            <color indexed="81"/>
            <rFont val="ＭＳ Ｐゴシック"/>
            <family val="3"/>
            <charset val="128"/>
          </rPr>
          <t>,"合格",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  <comment ref="F150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sz val="14"/>
            <color indexed="81"/>
            <rFont val="ＭＳ Ｐゴシック"/>
            <family val="3"/>
            <charset val="128"/>
          </rPr>
          <t>(E134:E141)</t>
        </r>
      </text>
    </comment>
    <comment ref="F15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(E134:E141,E135,C134:C141)</t>
        </r>
      </text>
    </comment>
    <comment ref="F162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(C142,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「</t>
        </r>
        <r>
          <rPr>
            <b/>
            <sz val="12"/>
            <color indexed="81"/>
            <rFont val="ＭＳ Ｐゴシック"/>
            <family val="3"/>
            <charset val="128"/>
          </rPr>
          <t>切り捨て関数</t>
        </r>
        <r>
          <rPr>
            <sz val="12"/>
            <color indexed="81"/>
            <rFont val="ＭＳ Ｐゴシック"/>
            <family val="3"/>
            <charset val="128"/>
          </rPr>
          <t>」（数学／三角）
を思い出しましょう。</t>
        </r>
      </text>
    </comment>
    <comment ref="F18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=D181*E181</t>
        </r>
        <r>
          <rPr>
            <sz val="12"/>
            <color indexed="81"/>
            <rFont val="ＭＳ Ｐゴシック"/>
            <family val="3"/>
            <charset val="128"/>
          </rPr>
          <t xml:space="preserve">
（入場者×入場料）</t>
        </r>
      </text>
    </comment>
    <comment ref="F19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(D195=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D195*E195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必ず、「１０月１５日」のセルまでドラッグでコピーします。
</t>
        </r>
        <r>
          <rPr>
            <sz val="12"/>
            <color indexed="81"/>
            <rFont val="ＭＳ Ｐゴシック"/>
            <family val="3"/>
            <charset val="128"/>
          </rPr>
          <t xml:space="preserve">入場者が未入力であれば、計算結果を表示してませんね。
</t>
        </r>
        <r>
          <rPr>
            <sz val="12"/>
            <color indexed="10"/>
            <rFont val="ＭＳ Ｐゴシック"/>
            <family val="3"/>
            <charset val="128"/>
          </rPr>
          <t>※試しに、１０月１３日の入場者に数字を入力して下さい
「金額」が表示されます。</t>
        </r>
      </text>
    </comment>
  </commentList>
</comments>
</file>

<file path=xl/sharedStrings.xml><?xml version="1.0" encoding="utf-8"?>
<sst xmlns="http://schemas.openxmlformats.org/spreadsheetml/2006/main" count="226" uniqueCount="125">
  <si>
    <t>Copyright(c) Beginners Site All right reserved 2013/10/10</t>
    <phoneticPr fontId="3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</si>
  <si>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</si>
  <si>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</si>
  <si>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</si>
  <si>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</si>
  <si>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</si>
  <si>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</si>
  <si>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</si>
  <si>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</si>
  <si>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</si>
  <si>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</si>
  <si>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</si>
  <si>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</si>
  <si>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</si>
  <si>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</si>
  <si>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>IF関数ー（論理）</t>
    <rPh sb="2" eb="4">
      <t>カンスウ</t>
    </rPh>
    <rPh sb="6" eb="8">
      <t>ロンリ</t>
    </rPh>
    <phoneticPr fontId="3"/>
  </si>
  <si>
    <t>例えば</t>
    <rPh sb="0" eb="1">
      <t>タト</t>
    </rPh>
    <phoneticPr fontId="3"/>
  </si>
  <si>
    <t>氏名</t>
    <rPh sb="0" eb="2">
      <t>シメイ</t>
    </rPh>
    <phoneticPr fontId="3"/>
  </si>
  <si>
    <t>試験結果</t>
    <rPh sb="0" eb="2">
      <t>シケン</t>
    </rPh>
    <rPh sb="2" eb="4">
      <t>ケッカ</t>
    </rPh>
    <phoneticPr fontId="3"/>
  </si>
  <si>
    <t>判定</t>
    <rPh sb="0" eb="2">
      <t>ハンテイ</t>
    </rPh>
    <phoneticPr fontId="3"/>
  </si>
  <si>
    <t>試験結果で</t>
    <rPh sb="0" eb="2">
      <t>シケン</t>
    </rPh>
    <rPh sb="2" eb="4">
      <t>ケッカ</t>
    </rPh>
    <phoneticPr fontId="3"/>
  </si>
  <si>
    <t>吉田</t>
    <rPh sb="0" eb="2">
      <t>ヨシダ</t>
    </rPh>
    <phoneticPr fontId="3"/>
  </si>
  <si>
    <t>原</t>
    <rPh sb="0" eb="1">
      <t>ハラ</t>
    </rPh>
    <phoneticPr fontId="3"/>
  </si>
  <si>
    <t>と判定しましょう。</t>
    <rPh sb="1" eb="3">
      <t>ハンテイ</t>
    </rPh>
    <phoneticPr fontId="3"/>
  </si>
  <si>
    <t>佐藤</t>
    <rPh sb="0" eb="2">
      <t>サトウ</t>
    </rPh>
    <phoneticPr fontId="3"/>
  </si>
  <si>
    <t>犬養</t>
    <rPh sb="0" eb="1">
      <t>イヌ</t>
    </rPh>
    <rPh sb="1" eb="2">
      <t>ヤシナ</t>
    </rPh>
    <phoneticPr fontId="3"/>
  </si>
  <si>
    <t>方法</t>
    <rPh sb="0" eb="2">
      <t>ホウホウ</t>
    </rPh>
    <phoneticPr fontId="3"/>
  </si>
  <si>
    <t>岸</t>
    <rPh sb="0" eb="1">
      <t>キシ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</si>
  <si>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</si>
  <si>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田中</t>
    <rPh sb="0" eb="2">
      <t>タナカ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</si>
  <si>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</si>
  <si>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片山</t>
    <rPh sb="0" eb="2">
      <t>カタヤマ</t>
    </rPh>
    <phoneticPr fontId="3"/>
  </si>
  <si>
    <t>大平</t>
    <rPh sb="0" eb="2">
      <t>オオヒラ</t>
    </rPh>
    <phoneticPr fontId="3"/>
  </si>
  <si>
    <t>※数値を変更すると、「判定」結果も修正されます。</t>
    <rPh sb="1" eb="3">
      <t>スウチ</t>
    </rPh>
    <rPh sb="4" eb="6">
      <t>ヘンコウ</t>
    </rPh>
    <rPh sb="11" eb="13">
      <t>ハンテイ</t>
    </rPh>
    <rPh sb="14" eb="16">
      <t>ケッカ</t>
    </rPh>
    <rPh sb="17" eb="19">
      <t>シュウセイ</t>
    </rPh>
    <phoneticPr fontId="3"/>
  </si>
  <si>
    <t>　　※「もし、このセルがこうであれば、このよに表示しなさい」</t>
    <rPh sb="23" eb="25">
      <t>ヒョウジ</t>
    </rPh>
    <phoneticPr fontId="3"/>
  </si>
  <si>
    <t>　　　　がIF関数の論理式の考え方です。</t>
    <rPh sb="7" eb="9">
      <t>カンスウ</t>
    </rPh>
    <rPh sb="10" eb="12">
      <t>ロンリ</t>
    </rPh>
    <rPh sb="12" eb="13">
      <t>シキ</t>
    </rPh>
    <rPh sb="14" eb="15">
      <t>カンガ</t>
    </rPh>
    <rPh sb="16" eb="17">
      <t>カタ</t>
    </rPh>
    <phoneticPr fontId="3"/>
  </si>
  <si>
    <t>上のように作成してみましょう</t>
    <rPh sb="0" eb="1">
      <t>ウエ</t>
    </rPh>
    <phoneticPr fontId="3"/>
  </si>
  <si>
    <t>⑥「OK」で確定です。→下にドラッグでコピーします。</t>
    <rPh sb="6" eb="8">
      <t>カクテイ</t>
    </rPh>
    <rPh sb="12" eb="13">
      <t>シタ</t>
    </rPh>
    <phoneticPr fontId="3"/>
  </si>
  <si>
    <t>論理式が大切です。</t>
    <rPh sb="0" eb="2">
      <t>ロンリ</t>
    </rPh>
    <rPh sb="2" eb="3">
      <t>シキ</t>
    </rPh>
    <rPh sb="4" eb="6">
      <t>タイセツ</t>
    </rPh>
    <phoneticPr fontId="3"/>
  </si>
  <si>
    <t>条件</t>
    <rPh sb="0" eb="2">
      <t>ジョウケン</t>
    </rPh>
    <phoneticPr fontId="3"/>
  </si>
  <si>
    <t>論理式</t>
    <rPh sb="0" eb="2">
      <t>ロンリ</t>
    </rPh>
    <rPh sb="2" eb="3">
      <t>シキ</t>
    </rPh>
    <phoneticPr fontId="3"/>
  </si>
  <si>
    <t>意　味</t>
    <rPh sb="0" eb="1">
      <t>イ</t>
    </rPh>
    <rPh sb="2" eb="3">
      <t>アジ</t>
    </rPh>
    <phoneticPr fontId="3"/>
  </si>
  <si>
    <t>１５０以上</t>
    <rPh sb="3" eb="5">
      <t>イジョウ</t>
    </rPh>
    <phoneticPr fontId="3"/>
  </si>
  <si>
    <t>&gt;=150</t>
    <phoneticPr fontId="3"/>
  </si>
  <si>
    <t>&gt;149</t>
    <phoneticPr fontId="3"/>
  </si>
  <si>
    <t>「=」はその値を含む以上</t>
    <rPh sb="6" eb="7">
      <t>アタイ</t>
    </rPh>
    <rPh sb="8" eb="9">
      <t>フク</t>
    </rPh>
    <rPh sb="10" eb="12">
      <t>イジョウ</t>
    </rPh>
    <phoneticPr fontId="3"/>
  </si>
  <si>
    <t>１５０未満</t>
    <rPh sb="3" eb="5">
      <t>ミマン</t>
    </rPh>
    <phoneticPr fontId="3"/>
  </si>
  <si>
    <t>&lt;150</t>
    <phoneticPr fontId="3"/>
  </si>
  <si>
    <t>&lt;=149</t>
    <phoneticPr fontId="3"/>
  </si>
  <si>
    <t>「=」はその値を含む以下</t>
    <rPh sb="6" eb="7">
      <t>アタイ</t>
    </rPh>
    <rPh sb="8" eb="9">
      <t>フク</t>
    </rPh>
    <rPh sb="10" eb="12">
      <t>イカ</t>
    </rPh>
    <phoneticPr fontId="3"/>
  </si>
  <si>
    <t>IF関数は、大変多くの場面で使用します。問題を通して慣れましょう。</t>
    <rPh sb="2" eb="4">
      <t>カンスウ</t>
    </rPh>
    <rPh sb="6" eb="8">
      <t>タイヘン</t>
    </rPh>
    <rPh sb="8" eb="9">
      <t>オオ</t>
    </rPh>
    <rPh sb="11" eb="13">
      <t>バメン</t>
    </rPh>
    <rPh sb="14" eb="16">
      <t>シヨウ</t>
    </rPh>
    <rPh sb="20" eb="22">
      <t>モンダイ</t>
    </rPh>
    <rPh sb="23" eb="24">
      <t>トオ</t>
    </rPh>
    <rPh sb="26" eb="27">
      <t>ナ</t>
    </rPh>
    <phoneticPr fontId="3"/>
  </si>
  <si>
    <t>絶対参照</t>
    <rPh sb="0" eb="2">
      <t>ゼッタイ</t>
    </rPh>
    <rPh sb="2" eb="4">
      <t>サンショウ</t>
    </rPh>
    <phoneticPr fontId="3"/>
  </si>
  <si>
    <t>大学付属高校　入試結果</t>
    <rPh sb="0" eb="2">
      <t>ダイガク</t>
    </rPh>
    <rPh sb="2" eb="4">
      <t>フゾク</t>
    </rPh>
    <rPh sb="4" eb="6">
      <t>コウコウ</t>
    </rPh>
    <rPh sb="7" eb="9">
      <t>ニュウシ</t>
    </rPh>
    <rPh sb="9" eb="11">
      <t>ケッカ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</si>
  <si>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</si>
  <si>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</si>
  <si>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合計点</t>
    <rPh sb="0" eb="2">
      <t>ゴウケイ</t>
    </rPh>
    <rPh sb="2" eb="3">
      <t>テン</t>
    </rPh>
    <phoneticPr fontId="3"/>
  </si>
  <si>
    <t>芥川</t>
    <rPh sb="0" eb="2">
      <t>アクタガワ</t>
    </rPh>
    <phoneticPr fontId="3"/>
  </si>
  <si>
    <t>夏目</t>
    <rPh sb="0" eb="2">
      <t>ナツメ</t>
    </rPh>
    <phoneticPr fontId="3"/>
  </si>
  <si>
    <t>志賀</t>
    <rPh sb="0" eb="2">
      <t>シガ</t>
    </rPh>
    <phoneticPr fontId="3"/>
  </si>
  <si>
    <t>島崎</t>
    <rPh sb="0" eb="2">
      <t>シマザキ</t>
    </rPh>
    <phoneticPr fontId="3"/>
  </si>
  <si>
    <t>三島</t>
    <rPh sb="0" eb="2">
      <t>ミシマ</t>
    </rPh>
    <phoneticPr fontId="3"/>
  </si>
  <si>
    <t>川端</t>
    <rPh sb="0" eb="2">
      <t>カワバタ</t>
    </rPh>
    <phoneticPr fontId="3"/>
  </si>
  <si>
    <t>森</t>
    <rPh sb="0" eb="1">
      <t>モリ</t>
    </rPh>
    <phoneticPr fontId="3"/>
  </si>
  <si>
    <t>与謝野</t>
    <rPh sb="0" eb="3">
      <t>ヨサノ</t>
    </rPh>
    <phoneticPr fontId="3"/>
  </si>
  <si>
    <t>（問題１）</t>
    <rPh sb="1" eb="3">
      <t>モンダイ</t>
    </rPh>
    <phoneticPr fontId="3"/>
  </si>
  <si>
    <t>「１５０点以上」を</t>
    <rPh sb="4" eb="5">
      <t>テン</t>
    </rPh>
    <rPh sb="5" eb="7">
      <t>イジョウ</t>
    </rPh>
    <phoneticPr fontId="3"/>
  </si>
  <si>
    <t>青文字</t>
    <rPh sb="0" eb="1">
      <t>アオ</t>
    </rPh>
    <rPh sb="1" eb="3">
      <t>モジ</t>
    </rPh>
    <phoneticPr fontId="3"/>
  </si>
  <si>
    <t>に</t>
    <phoneticPr fontId="3"/>
  </si>
  <si>
    <t>に</t>
    <phoneticPr fontId="3"/>
  </si>
  <si>
    <t>「１５０点未満」を</t>
    <rPh sb="4" eb="5">
      <t>テン</t>
    </rPh>
    <rPh sb="5" eb="7">
      <t>ミマン</t>
    </rPh>
    <phoneticPr fontId="3"/>
  </si>
  <si>
    <t>赤文字</t>
    <rPh sb="0" eb="1">
      <t>アカ</t>
    </rPh>
    <rPh sb="1" eb="3">
      <t>モジ</t>
    </rPh>
    <phoneticPr fontId="3"/>
  </si>
  <si>
    <t>（問題2）</t>
    <rPh sb="1" eb="3">
      <t>モンダイ</t>
    </rPh>
    <phoneticPr fontId="3"/>
  </si>
  <si>
    <t>合計点の上位３位までの得点</t>
    <rPh sb="0" eb="2">
      <t>ゴウケイ</t>
    </rPh>
    <rPh sb="2" eb="3">
      <t>テン</t>
    </rPh>
    <rPh sb="4" eb="6">
      <t>ジョウイ</t>
    </rPh>
    <rPh sb="7" eb="8">
      <t>イ</t>
    </rPh>
    <rPh sb="11" eb="13">
      <t>トクテン</t>
    </rPh>
    <phoneticPr fontId="3"/>
  </si>
  <si>
    <t>順位</t>
    <rPh sb="0" eb="2">
      <t>ジュンイ</t>
    </rPh>
    <phoneticPr fontId="3"/>
  </si>
  <si>
    <t>得点</t>
    <rPh sb="0" eb="2">
      <t>トクテン</t>
    </rPh>
    <phoneticPr fontId="3"/>
  </si>
  <si>
    <t>左のように作成してみましょう</t>
    <rPh sb="0" eb="1">
      <t>ヒダリ</t>
    </rPh>
    <phoneticPr fontId="3"/>
  </si>
  <si>
    <t>平均点</t>
    <rPh sb="0" eb="3">
      <t>ヘイキンテン</t>
    </rPh>
    <phoneticPr fontId="3"/>
  </si>
  <si>
    <t>（問題２）</t>
    <rPh sb="1" eb="3">
      <t>モンダイ</t>
    </rPh>
    <phoneticPr fontId="3"/>
  </si>
  <si>
    <t>（問題３）</t>
    <rPh sb="1" eb="3">
      <t>モンダイ</t>
    </rPh>
    <phoneticPr fontId="3"/>
  </si>
  <si>
    <t>（問題４）</t>
    <rPh sb="1" eb="3">
      <t>モンダイ</t>
    </rPh>
    <phoneticPr fontId="3"/>
  </si>
  <si>
    <t>　　｛ユーザー定義｝で「点」の単位</t>
    <rPh sb="7" eb="9">
      <t>テイギ</t>
    </rPh>
    <rPh sb="12" eb="13">
      <t>テン</t>
    </rPh>
    <rPh sb="15" eb="17">
      <t>タンイ</t>
    </rPh>
    <phoneticPr fontId="3"/>
  </si>
  <si>
    <t>（問題５）</t>
    <rPh sb="1" eb="3">
      <t>モンダイ</t>
    </rPh>
    <phoneticPr fontId="3"/>
  </si>
  <si>
    <t>「平均点」を小数点２桁で「切り捨て」しましょう。</t>
    <rPh sb="1" eb="4">
      <t>ヘイキンテン</t>
    </rPh>
    <rPh sb="6" eb="9">
      <t>ショウスウテン</t>
    </rPh>
    <rPh sb="10" eb="11">
      <t>ケタ</t>
    </rPh>
    <rPh sb="13" eb="14">
      <t>キ</t>
    </rPh>
    <rPh sb="15" eb="16">
      <t>ス</t>
    </rPh>
    <phoneticPr fontId="3"/>
  </si>
  <si>
    <t>NEW</t>
    <phoneticPr fontId="3"/>
  </si>
  <si>
    <t>真の場合</t>
    <rPh sb="0" eb="1">
      <t>シン</t>
    </rPh>
    <rPh sb="2" eb="4">
      <t>バアイ</t>
    </rPh>
    <phoneticPr fontId="3"/>
  </si>
  <si>
    <t>偽の場合</t>
    <rPh sb="0" eb="1">
      <t>ギ</t>
    </rPh>
    <rPh sb="2" eb="4">
      <t>バアイ</t>
    </rPh>
    <phoneticPr fontId="3"/>
  </si>
  <si>
    <t>この操作を利用すると、次のような事もできます。練習しましょう。</t>
    <rPh sb="2" eb="4">
      <t>ソウサ</t>
    </rPh>
    <rPh sb="5" eb="7">
      <t>リヨウ</t>
    </rPh>
    <rPh sb="11" eb="12">
      <t>ツギ</t>
    </rPh>
    <rPh sb="16" eb="17">
      <t>コト</t>
    </rPh>
    <rPh sb="23" eb="25">
      <t>レンシュウ</t>
    </rPh>
    <phoneticPr fontId="3"/>
  </si>
  <si>
    <t>　以下のような表があります。</t>
    <rPh sb="1" eb="3">
      <t>イカ</t>
    </rPh>
    <rPh sb="7" eb="8">
      <t>ヒョウ</t>
    </rPh>
    <phoneticPr fontId="3"/>
  </si>
  <si>
    <t>簡単な表ですが</t>
    <rPh sb="0" eb="2">
      <t>カンタン</t>
    </rPh>
    <rPh sb="3" eb="4">
      <t>ヒョウ</t>
    </rPh>
    <phoneticPr fontId="3"/>
  </si>
  <si>
    <t>日付</t>
    <rPh sb="0" eb="2">
      <t>ヒヅケ</t>
    </rPh>
    <phoneticPr fontId="3"/>
  </si>
  <si>
    <t>入場者</t>
    <rPh sb="0" eb="3">
      <t>ニュウジョウシャ</t>
    </rPh>
    <phoneticPr fontId="3"/>
  </si>
  <si>
    <t>入場料</t>
    <rPh sb="0" eb="3">
      <t>ニュウジョウリョウ</t>
    </rPh>
    <phoneticPr fontId="3"/>
  </si>
  <si>
    <t>金額</t>
    <rPh sb="0" eb="2">
      <t>キンガク</t>
    </rPh>
    <phoneticPr fontId="3"/>
  </si>
  <si>
    <t>これでも良いのですが、</t>
    <rPh sb="4" eb="5">
      <t>ヨ</t>
    </rPh>
    <phoneticPr fontId="3"/>
  </si>
  <si>
    <t>合計</t>
    <rPh sb="0" eb="2">
      <t>ゴウケイ</t>
    </rPh>
    <phoneticPr fontId="3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</si>
  <si>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</si>
  <si>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関数の分類</t>
    </r>
    <r>
      <rPr>
        <sz val="12"/>
        <rFont val="ＭＳ Ｐゴシック"/>
        <family val="3"/>
        <charset val="128"/>
      </rPr>
      <t>＝</t>
    </r>
    <r>
      <rPr>
        <b/>
        <sz val="12"/>
        <color indexed="12"/>
        <rFont val="ＭＳ Ｐゴシック"/>
        <family val="3"/>
        <charset val="128"/>
      </rPr>
      <t>論理</t>
    </r>
    <rPh sb="6" eb="8">
      <t>ロンリ</t>
    </rPh>
    <phoneticPr fontId="3"/>
  </si>
  <si>
    <r>
      <t>順位を設定しましょう（合計点の高い順）</t>
    </r>
    <r>
      <rPr>
        <sz val="12"/>
        <color indexed="10"/>
        <rFont val="ＭＳ Ｐゴシック"/>
        <family val="3"/>
        <charset val="128"/>
      </rPr>
      <t>RANK関数</t>
    </r>
    <rPh sb="0" eb="2">
      <t>ジュンイ</t>
    </rPh>
    <rPh sb="3" eb="5">
      <t>セッテイ</t>
    </rPh>
    <rPh sb="11" eb="13">
      <t>ゴウケイ</t>
    </rPh>
    <rPh sb="13" eb="14">
      <t>テン</t>
    </rPh>
    <rPh sb="15" eb="16">
      <t>タカ</t>
    </rPh>
    <rPh sb="17" eb="18">
      <t>ジュン</t>
    </rPh>
    <rPh sb="23" eb="25">
      <t>カンスウ</t>
    </rPh>
    <phoneticPr fontId="3"/>
  </si>
  <si>
    <r>
      <t>順位が「５位」までを「合格」と判定しましょう。</t>
    </r>
    <r>
      <rPr>
        <sz val="12"/>
        <color indexed="10"/>
        <rFont val="ＭＳ Ｐゴシック"/>
        <family val="3"/>
        <charset val="128"/>
      </rPr>
      <t>IF関数</t>
    </r>
    <rPh sb="0" eb="2">
      <t>ジュンイ</t>
    </rPh>
    <rPh sb="5" eb="6">
      <t>イ</t>
    </rPh>
    <rPh sb="11" eb="13">
      <t>ゴウカク</t>
    </rPh>
    <rPh sb="15" eb="17">
      <t>ハンテイ</t>
    </rPh>
    <rPh sb="25" eb="27">
      <t>カンスウ</t>
    </rPh>
    <phoneticPr fontId="3"/>
  </si>
  <si>
    <r>
      <t>不合格者は何人でしょう。</t>
    </r>
    <r>
      <rPr>
        <sz val="12"/>
        <color indexed="10"/>
        <rFont val="ＭＳ Ｐゴシック"/>
        <family val="3"/>
        <charset val="128"/>
      </rPr>
      <t>COUNTBLANK関数</t>
    </r>
    <rPh sb="0" eb="3">
      <t>フゴウカク</t>
    </rPh>
    <rPh sb="3" eb="4">
      <t>シャ</t>
    </rPh>
    <rPh sb="5" eb="7">
      <t>ナンニン</t>
    </rPh>
    <rPh sb="22" eb="24">
      <t>カンスウ</t>
    </rPh>
    <phoneticPr fontId="3"/>
  </si>
  <si>
    <r>
      <t>「合格者」の合計点は何点でしょう。</t>
    </r>
    <r>
      <rPr>
        <sz val="12"/>
        <color indexed="10"/>
        <rFont val="ＭＳ Ｐゴシック"/>
        <family val="3"/>
        <charset val="128"/>
      </rPr>
      <t>SUMIF関数</t>
    </r>
    <rPh sb="22" eb="24">
      <t>カンスウ</t>
    </rPh>
    <phoneticPr fontId="3"/>
  </si>
  <si>
    <r>
      <t>いずれの場合でも、ダブルコーテーション２つ「</t>
    </r>
    <r>
      <rPr>
        <b/>
        <sz val="12"/>
        <color indexed="10"/>
        <rFont val="ＭＳ Ｐゴシック"/>
        <family val="3"/>
        <charset val="128"/>
      </rPr>
      <t>""</t>
    </r>
    <r>
      <rPr>
        <b/>
        <sz val="12"/>
        <rFont val="ＭＳ Ｐゴシック"/>
        <family val="3"/>
        <charset val="128"/>
      </rPr>
      <t>」で何も表示するな！
の命令になります。</t>
    </r>
    <rPh sb="4" eb="6">
      <t>バアイ</t>
    </rPh>
    <rPh sb="26" eb="27">
      <t>ナニ</t>
    </rPh>
    <rPh sb="28" eb="30">
      <t>ヒョウジ</t>
    </rPh>
    <rPh sb="36" eb="38">
      <t>メイレイ</t>
    </rPh>
    <phoneticPr fontId="3"/>
  </si>
  <si>
    <r>
      <t xml:space="preserve">   ｢金額」の</t>
    </r>
    <r>
      <rPr>
        <b/>
        <sz val="12"/>
        <rFont val="ＭＳ Ｐゴシック"/>
        <family val="3"/>
        <charset val="128"/>
      </rPr>
      <t>「０」は</t>
    </r>
    <r>
      <rPr>
        <b/>
        <sz val="12"/>
        <color indexed="10"/>
        <rFont val="ＭＳ Ｐゴシック"/>
        <family val="3"/>
        <charset val="128"/>
      </rPr>
      <t>非表示</t>
    </r>
    <r>
      <rPr>
        <b/>
        <sz val="12"/>
        <rFont val="ＭＳ Ｐゴシック"/>
        <family val="3"/>
        <charset val="128"/>
      </rPr>
      <t>に出来ます。</t>
    </r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</si>
  <si>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</si>
  <si>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</si>
  <si>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</si>
  <si>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</si>
  <si>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</si>
  <si>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3"/>
  </si>
  <si>
    <r>
      <t>「</t>
    </r>
    <r>
      <rPr>
        <b/>
        <sz val="12"/>
        <rFont val="ＭＳ Ｐゴシック"/>
        <family val="3"/>
        <charset val="128"/>
      </rPr>
      <t>１５０点以上</t>
    </r>
    <r>
      <rPr>
        <sz val="12"/>
        <color theme="1"/>
        <rFont val="ＭＳ Ｐゴシック"/>
        <family val="3"/>
        <charset val="128"/>
      </rPr>
      <t>」を｛</t>
    </r>
    <r>
      <rPr>
        <sz val="12"/>
        <color indexed="12"/>
        <rFont val="ＭＳ Ｐゴシック"/>
        <family val="3"/>
        <charset val="128"/>
      </rPr>
      <t>IF関数</t>
    </r>
    <r>
      <rPr>
        <sz val="12"/>
        <color theme="1"/>
        <rFont val="ＭＳ Ｐゴシック"/>
        <family val="3"/>
        <charset val="128"/>
      </rPr>
      <t>｝で</t>
    </r>
    <r>
      <rPr>
        <sz val="12"/>
        <color indexed="10"/>
        <rFont val="ＭＳ Ｐゴシック"/>
        <family val="3"/>
        <charset val="128"/>
      </rPr>
      <t>合格</t>
    </r>
    <phoneticPr fontId="3"/>
  </si>
  <si>
    <r>
      <t>「</t>
    </r>
    <r>
      <rPr>
        <b/>
        <sz val="12"/>
        <rFont val="ＭＳ Ｐゴシック"/>
        <family val="3"/>
        <charset val="128"/>
      </rPr>
      <t>１５０点未満</t>
    </r>
    <r>
      <rPr>
        <sz val="12"/>
        <color theme="1"/>
        <rFont val="ＭＳ Ｐゴシック"/>
        <family val="3"/>
        <charset val="128"/>
      </rPr>
      <t>」を｛</t>
    </r>
    <r>
      <rPr>
        <sz val="12"/>
        <color indexed="12"/>
        <rFont val="ＭＳ Ｐゴシック"/>
        <family val="3"/>
        <charset val="128"/>
      </rPr>
      <t>IF関数</t>
    </r>
    <r>
      <rPr>
        <sz val="12"/>
        <color theme="1"/>
        <rFont val="ＭＳ Ｐゴシック"/>
        <family val="3"/>
        <charset val="128"/>
      </rPr>
      <t>｝で</t>
    </r>
    <r>
      <rPr>
        <sz val="12"/>
        <color indexed="10"/>
        <rFont val="ＭＳ Ｐゴシック"/>
        <family val="3"/>
        <charset val="128"/>
      </rPr>
      <t>不合格</t>
    </r>
    <rPh sb="5" eb="7">
      <t>ミマン</t>
    </rPh>
    <rPh sb="16" eb="17">
      <t>フ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</si>
  <si>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ロンリ</t>
    </rPh>
    <rPh sb="14" eb="16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</si>
  <si>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IF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2" eb="14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</si>
  <si>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」画面が表示され｛論理式｝｛真の場合｝｛偽の場合｝を指定。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ロンリ</t>
    </rPh>
    <rPh sb="18" eb="19">
      <t>シキ</t>
    </rPh>
    <rPh sb="21" eb="22">
      <t>マコト</t>
    </rPh>
    <rPh sb="23" eb="25">
      <t>バアイ</t>
    </rPh>
    <rPh sb="27" eb="28">
      <t>ギ</t>
    </rPh>
    <rPh sb="29" eb="31">
      <t>バアイ</t>
    </rPh>
    <rPh sb="33" eb="35">
      <t>シテイ</t>
    </rPh>
    <phoneticPr fontId="3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</si>
  <si>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</si>
  <si>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</si>
  <si>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に設定した計算式を下にドラッグしてコピーした結果です。</t>
    </r>
    <rPh sb="2" eb="4">
      <t>セッテイ</t>
    </rPh>
    <rPh sb="6" eb="8">
      <t>ケイサン</t>
    </rPh>
    <rPh sb="8" eb="9">
      <t>シキ</t>
    </rPh>
    <rPh sb="10" eb="11">
      <t>シタ</t>
    </rPh>
    <rPh sb="23" eb="25">
      <t>ケッカ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</si>
  <si>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</si>
  <si>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r>
      <rPr>
        <b/>
        <sz val="12"/>
        <color theme="1"/>
        <rFont val="ＭＳ Ｐゴシック"/>
        <family val="3"/>
        <charset val="128"/>
      </rPr>
      <t>１５０点以上</t>
    </r>
    <r>
      <rPr>
        <sz val="12"/>
        <color theme="1"/>
        <rFont val="ＭＳ Ｐゴシック"/>
        <family val="3"/>
        <charset val="128"/>
      </rPr>
      <t>は合格</t>
    </r>
    <rPh sb="3" eb="6">
      <t>テンイジョウ</t>
    </rPh>
    <rPh sb="7" eb="9">
      <t>ゴウカク</t>
    </rPh>
    <phoneticPr fontId="3"/>
  </si>
  <si>
    <r>
      <rPr>
        <b/>
        <sz val="12"/>
        <color theme="1"/>
        <rFont val="ＭＳ Ｐゴシック"/>
        <family val="3"/>
        <charset val="128"/>
      </rPr>
      <t>以外は</t>
    </r>
    <r>
      <rPr>
        <sz val="12"/>
        <color theme="1"/>
        <rFont val="ＭＳ Ｐゴシック"/>
        <family val="3"/>
        <charset val="128"/>
      </rPr>
      <t>不合格と判定</t>
    </r>
    <rPh sb="0" eb="2">
      <t>イガイ</t>
    </rPh>
    <rPh sb="3" eb="6">
      <t>フゴウカク</t>
    </rPh>
    <rPh sb="7" eb="9">
      <t>ハンテイ</t>
    </rPh>
    <phoneticPr fontId="3"/>
  </si>
  <si>
    <r>
      <t>｛</t>
    </r>
    <r>
      <rPr>
        <b/>
        <sz val="12"/>
        <color rgb="FFFF0000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｝で</t>
    </r>
    <rPh sb="1" eb="4">
      <t>ジョウケンツ</t>
    </rPh>
    <rPh sb="5" eb="7">
      <t>ショシキ</t>
    </rPh>
    <phoneticPr fontId="3"/>
  </si>
  <si>
    <r>
      <t>IF関数</t>
    </r>
    <r>
      <rPr>
        <sz val="12"/>
        <color theme="1"/>
        <rFont val="ＭＳ Ｐゴシック"/>
        <family val="3"/>
        <charset val="128"/>
      </rPr>
      <t>で、非表示にする「</t>
    </r>
    <r>
      <rPr>
        <b/>
        <sz val="12"/>
        <color indexed="10"/>
        <rFont val="ＭＳ Ｐゴシック"/>
        <family val="3"/>
        <charset val="128"/>
      </rPr>
      <t>""</t>
    </r>
    <r>
      <rPr>
        <sz val="12"/>
        <color theme="1"/>
        <rFont val="ＭＳ Ｐゴシック"/>
        <family val="3"/>
        <charset val="128"/>
      </rPr>
      <t>」を設定します。</t>
    </r>
    <rPh sb="2" eb="4">
      <t>カンスウ</t>
    </rPh>
    <rPh sb="6" eb="9">
      <t>ヒヒョウジ</t>
    </rPh>
    <rPh sb="17" eb="19">
      <t>セッテイ</t>
    </rPh>
    <phoneticPr fontId="3"/>
  </si>
  <si>
    <r>
      <t>※「</t>
    </r>
    <r>
      <rPr>
        <b/>
        <sz val="12"/>
        <color rgb="FFFF0000"/>
        <rFont val="ＭＳ Ｐゴシック"/>
        <family val="3"/>
        <charset val="128"/>
      </rPr>
      <t>""</t>
    </r>
    <r>
      <rPr>
        <sz val="12"/>
        <color theme="1"/>
        <rFont val="ＭＳ Ｐゴシック"/>
        <family val="3"/>
        <charset val="128"/>
      </rPr>
      <t>」＝何も表示するな！</t>
    </r>
    <rPh sb="6" eb="7">
      <t>ナニ</t>
    </rPh>
    <rPh sb="8" eb="10">
      <t>ヒョウジ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</si>
  <si>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部分はまだ、</t>
    </r>
    <r>
      <rPr>
        <sz val="12"/>
        <color rgb="FFFF0000"/>
        <rFont val="ＭＳ Ｐゴシック"/>
        <family val="3"/>
        <charset val="128"/>
      </rPr>
      <t>計算の必要でなければ</t>
    </r>
    <r>
      <rPr>
        <sz val="12"/>
        <color theme="1"/>
        <rFont val="ＭＳ Ｐゴシック"/>
        <family val="3"/>
        <charset val="128"/>
      </rPr>
      <t>、</t>
    </r>
    <rPh sb="1" eb="3">
      <t>ブブン</t>
    </rPh>
    <rPh sb="7" eb="9">
      <t>ケイサン</t>
    </rPh>
    <rPh sb="10" eb="12">
      <t>ヒツヨウ</t>
    </rPh>
    <phoneticPr fontId="3"/>
  </si>
  <si>
    <r>
      <rPr>
        <b/>
        <sz val="12"/>
        <color rgb="FFFF0000"/>
        <rFont val="ＭＳ Ｐゴシック"/>
        <family val="3"/>
        <charset val="128"/>
      </rPr>
      <t>IF　</t>
    </r>
    <r>
      <rPr>
        <b/>
        <sz val="12"/>
        <rFont val="ＭＳ Ｐゴシック"/>
        <family val="3"/>
        <charset val="128"/>
      </rPr>
      <t>関数ー（論理）</t>
    </r>
    <rPh sb="3" eb="5">
      <t>カンスウ</t>
    </rPh>
    <rPh sb="7" eb="9">
      <t>ロンリ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</si>
</sst>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#&quot;円&quot;"/>
    <numFmt numFmtId="177" formatCode="#,###&quot;個&quot;"/>
    <numFmt numFmtId="178" formatCode="yyyy&quot;年&quot;mm&quot;月&quot;;@"/>
    <numFmt numFmtId="179" formatCode="0_ "/>
    <numFmt numFmtId="180" formatCode="###&quot;点&quot;"/>
    <numFmt numFmtId="181" formatCode="General\ &quot;位&quot;"/>
    <numFmt numFmtId="182" formatCode="General&quot;点&quot;"/>
  </numFmts>
  <fonts count="39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indexed="50"/>
      <name val="ＭＳ Ｐゴシック"/>
      <family val="3"/>
      <charset val="128"/>
    </font>
    <font>
      <sz val="12"/>
      <color indexed="5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b/>
      <sz val="12"/>
      <color indexed="10"/>
      <name val="MS P 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indexed="16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6">
    <xf numFmtId="0" fontId="0" fillId="0" borderId="0" xfId="0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5" fillId="9" borderId="18" xfId="0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9" borderId="16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center"/>
    </xf>
    <xf numFmtId="0" fontId="27" fillId="3" borderId="28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56" fontId="27" fillId="0" borderId="28" xfId="0" applyNumberFormat="1" applyFont="1" applyBorder="1" applyAlignment="1">
      <alignment horizontal="center" vertical="center"/>
    </xf>
    <xf numFmtId="38" fontId="30" fillId="10" borderId="21" xfId="0" applyNumberFormat="1" applyFont="1" applyFill="1" applyBorder="1" applyAlignment="1">
      <alignment horizontal="center" vertical="center"/>
    </xf>
    <xf numFmtId="0" fontId="30" fillId="10" borderId="24" xfId="0" applyFont="1" applyFill="1" applyBorder="1" applyAlignment="1">
      <alignment horizontal="center" vertical="center"/>
    </xf>
    <xf numFmtId="0" fontId="30" fillId="10" borderId="27" xfId="0" applyFont="1" applyFill="1" applyBorder="1" applyAlignment="1">
      <alignment horizontal="center" vertical="center"/>
    </xf>
    <xf numFmtId="0" fontId="29" fillId="0" borderId="28" xfId="0" applyFont="1" applyBorder="1" applyAlignment="1">
      <alignment horizontal="center" vertical="center"/>
    </xf>
    <xf numFmtId="181" fontId="29" fillId="0" borderId="28" xfId="0" applyNumberFormat="1" applyFont="1" applyBorder="1" applyAlignment="1">
      <alignment horizontal="center" vertical="center"/>
    </xf>
    <xf numFmtId="56" fontId="16" fillId="24" borderId="28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7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76" fontId="27" fillId="0" borderId="0" xfId="1" applyNumberFormat="1" applyFont="1" applyBorder="1" applyAlignment="1">
      <alignment vertical="center"/>
    </xf>
    <xf numFmtId="177" fontId="27" fillId="0" borderId="0" xfId="1" applyNumberFormat="1" applyFont="1" applyBorder="1" applyAlignment="1">
      <alignment vertical="center"/>
    </xf>
    <xf numFmtId="0" fontId="16" fillId="24" borderId="2" xfId="0" applyFont="1" applyFill="1" applyBorder="1" applyAlignment="1">
      <alignment vertical="center"/>
    </xf>
    <xf numFmtId="0" fontId="16" fillId="24" borderId="3" xfId="0" applyFont="1" applyFill="1" applyBorder="1" applyAlignment="1">
      <alignment vertical="center"/>
    </xf>
    <xf numFmtId="0" fontId="16" fillId="24" borderId="4" xfId="0" applyFont="1" applyFill="1" applyBorder="1" applyAlignment="1">
      <alignment vertical="center"/>
    </xf>
    <xf numFmtId="0" fontId="16" fillId="24" borderId="6" xfId="0" applyFont="1" applyFill="1" applyBorder="1" applyAlignment="1">
      <alignment vertical="center"/>
    </xf>
    <xf numFmtId="0" fontId="16" fillId="24" borderId="0" xfId="0" applyFont="1" applyFill="1" applyBorder="1" applyAlignment="1">
      <alignment vertical="center"/>
    </xf>
    <xf numFmtId="0" fontId="16" fillId="24" borderId="7" xfId="0" applyFont="1" applyFill="1" applyBorder="1" applyAlignment="1">
      <alignment vertical="center"/>
    </xf>
    <xf numFmtId="0" fontId="16" fillId="24" borderId="9" xfId="0" applyFont="1" applyFill="1" applyBorder="1" applyAlignment="1">
      <alignment vertical="center"/>
    </xf>
    <xf numFmtId="0" fontId="16" fillId="24" borderId="10" xfId="0" applyFont="1" applyFill="1" applyBorder="1" applyAlignment="1">
      <alignment vertical="center"/>
    </xf>
    <xf numFmtId="0" fontId="16" fillId="24" borderId="11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8" fillId="7" borderId="0" xfId="0" applyFont="1" applyFill="1" applyAlignment="1">
      <alignment vertical="center"/>
    </xf>
    <xf numFmtId="0" fontId="27" fillId="7" borderId="0" xfId="0" applyFont="1" applyFill="1" applyAlignment="1">
      <alignment vertical="center"/>
    </xf>
    <xf numFmtId="0" fontId="27" fillId="8" borderId="15" xfId="0" applyFont="1" applyFill="1" applyBorder="1" applyAlignment="1">
      <alignment vertical="center"/>
    </xf>
    <xf numFmtId="38" fontId="27" fillId="0" borderId="0" xfId="1" applyFont="1" applyFill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9" borderId="17" xfId="0" applyFont="1" applyFill="1" applyBorder="1" applyAlignment="1">
      <alignment vertical="center"/>
    </xf>
    <xf numFmtId="0" fontId="27" fillId="0" borderId="19" xfId="0" applyFont="1" applyFill="1" applyBorder="1" applyAlignment="1">
      <alignment vertical="center"/>
    </xf>
    <xf numFmtId="0" fontId="29" fillId="0" borderId="20" xfId="0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0" fontId="27" fillId="0" borderId="22" xfId="0" applyFont="1" applyFill="1" applyBorder="1" applyAlignment="1">
      <alignment vertical="center"/>
    </xf>
    <xf numFmtId="0" fontId="29" fillId="0" borderId="23" xfId="0" applyFont="1" applyFill="1" applyBorder="1" applyAlignment="1">
      <alignment vertical="center"/>
    </xf>
    <xf numFmtId="0" fontId="27" fillId="0" borderId="25" xfId="0" applyFont="1" applyFill="1" applyBorder="1" applyAlignment="1">
      <alignment vertical="center"/>
    </xf>
    <xf numFmtId="0" fontId="29" fillId="0" borderId="26" xfId="0" applyFont="1" applyBorder="1" applyAlignment="1">
      <alignment vertical="center"/>
    </xf>
    <xf numFmtId="38" fontId="27" fillId="0" borderId="0" xfId="1" applyFont="1" applyBorder="1" applyAlignment="1">
      <alignment vertical="center"/>
    </xf>
    <xf numFmtId="49" fontId="27" fillId="0" borderId="0" xfId="0" applyNumberFormat="1" applyFont="1" applyBorder="1" applyAlignment="1">
      <alignment horizontal="center" vertical="center"/>
    </xf>
    <xf numFmtId="38" fontId="30" fillId="10" borderId="21" xfId="0" applyNumberFormat="1" applyFont="1" applyFill="1" applyBorder="1" applyAlignment="1">
      <alignment vertical="center"/>
    </xf>
    <xf numFmtId="0" fontId="30" fillId="10" borderId="24" xfId="0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9" fillId="0" borderId="28" xfId="0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30" fillId="10" borderId="27" xfId="0" applyFont="1" applyFill="1" applyBorder="1" applyAlignment="1">
      <alignment vertical="center"/>
    </xf>
    <xf numFmtId="178" fontId="27" fillId="0" borderId="0" xfId="0" applyNumberFormat="1" applyFont="1" applyBorder="1" applyAlignment="1">
      <alignment vertical="center"/>
    </xf>
    <xf numFmtId="49" fontId="27" fillId="0" borderId="0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7" fillId="0" borderId="0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centerContinuous" vertical="center"/>
    </xf>
    <xf numFmtId="0" fontId="27" fillId="9" borderId="32" xfId="0" applyNumberFormat="1" applyFont="1" applyFill="1" applyBorder="1" applyAlignment="1">
      <alignment horizontal="center" vertical="center"/>
    </xf>
    <xf numFmtId="0" fontId="27" fillId="9" borderId="33" xfId="0" applyNumberFormat="1" applyFont="1" applyFill="1" applyBorder="1" applyAlignment="1">
      <alignment horizontal="center" vertical="center"/>
    </xf>
    <xf numFmtId="0" fontId="27" fillId="9" borderId="34" xfId="0" applyNumberFormat="1" applyFont="1" applyFill="1" applyBorder="1" applyAlignment="1">
      <alignment horizontal="center" vertical="center"/>
    </xf>
    <xf numFmtId="0" fontId="27" fillId="0" borderId="19" xfId="0" applyNumberFormat="1" applyFont="1" applyFill="1" applyBorder="1" applyAlignment="1">
      <alignment horizontal="center" vertical="center"/>
    </xf>
    <xf numFmtId="0" fontId="29" fillId="0" borderId="20" xfId="0" applyNumberFormat="1" applyFont="1" applyFill="1" applyBorder="1" applyAlignment="1">
      <alignment vertical="center"/>
    </xf>
    <xf numFmtId="0" fontId="31" fillId="0" borderId="20" xfId="0" applyNumberFormat="1" applyFont="1" applyFill="1" applyBorder="1" applyAlignment="1">
      <alignment vertical="center"/>
    </xf>
    <xf numFmtId="0" fontId="29" fillId="10" borderId="21" xfId="0" applyNumberFormat="1" applyFont="1" applyFill="1" applyBorder="1" applyAlignment="1">
      <alignment horizontal="center" vertical="center"/>
    </xf>
    <xf numFmtId="0" fontId="31" fillId="13" borderId="20" xfId="0" applyNumberFormat="1" applyFont="1" applyFill="1" applyBorder="1" applyAlignment="1">
      <alignment vertical="center"/>
    </xf>
    <xf numFmtId="0" fontId="27" fillId="0" borderId="22" xfId="0" applyNumberFormat="1" applyFont="1" applyFill="1" applyBorder="1" applyAlignment="1">
      <alignment horizontal="center" vertical="center"/>
    </xf>
    <xf numFmtId="0" fontId="29" fillId="0" borderId="23" xfId="0" applyNumberFormat="1" applyFont="1" applyFill="1" applyBorder="1" applyAlignment="1">
      <alignment vertical="center"/>
    </xf>
    <xf numFmtId="0" fontId="31" fillId="0" borderId="23" xfId="0" applyNumberFormat="1" applyFont="1" applyFill="1" applyBorder="1" applyAlignment="1">
      <alignment vertical="center"/>
    </xf>
    <xf numFmtId="0" fontId="29" fillId="10" borderId="24" xfId="0" applyNumberFormat="1" applyFont="1" applyFill="1" applyBorder="1" applyAlignment="1">
      <alignment horizontal="center" vertical="center"/>
    </xf>
    <xf numFmtId="0" fontId="31" fillId="13" borderId="23" xfId="0" applyNumberFormat="1" applyFont="1" applyFill="1" applyBorder="1" applyAlignment="1">
      <alignment vertical="center"/>
    </xf>
    <xf numFmtId="0" fontId="27" fillId="0" borderId="25" xfId="0" applyNumberFormat="1" applyFont="1" applyFill="1" applyBorder="1" applyAlignment="1">
      <alignment horizontal="center" vertical="center"/>
    </xf>
    <xf numFmtId="0" fontId="29" fillId="0" borderId="26" xfId="0" applyNumberFormat="1" applyFont="1" applyFill="1" applyBorder="1" applyAlignment="1">
      <alignment vertical="center"/>
    </xf>
    <xf numFmtId="0" fontId="31" fillId="0" borderId="26" xfId="0" applyNumberFormat="1" applyFont="1" applyFill="1" applyBorder="1" applyAlignment="1">
      <alignment vertical="center"/>
    </xf>
    <xf numFmtId="0" fontId="29" fillId="10" borderId="27" xfId="0" applyNumberFormat="1" applyFont="1" applyFill="1" applyBorder="1" applyAlignment="1">
      <alignment horizontal="center" vertical="center"/>
    </xf>
    <xf numFmtId="0" fontId="31" fillId="13" borderId="26" xfId="0" applyNumberFormat="1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horizontal="left" vertical="center"/>
    </xf>
    <xf numFmtId="0" fontId="9" fillId="14" borderId="0" xfId="0" applyNumberFormat="1" applyFont="1" applyFill="1" applyBorder="1" applyAlignment="1">
      <alignment vertical="center"/>
    </xf>
    <xf numFmtId="0" fontId="22" fillId="15" borderId="0" xfId="0" applyNumberFormat="1" applyFont="1" applyFill="1" applyBorder="1" applyAlignment="1">
      <alignment vertical="center"/>
    </xf>
    <xf numFmtId="182" fontId="29" fillId="0" borderId="28" xfId="0" applyNumberFormat="1" applyFont="1" applyBorder="1" applyAlignment="1">
      <alignment vertical="center"/>
    </xf>
    <xf numFmtId="0" fontId="29" fillId="16" borderId="20" xfId="0" applyNumberFormat="1" applyFont="1" applyFill="1" applyBorder="1" applyAlignment="1">
      <alignment vertical="center"/>
    </xf>
    <xf numFmtId="0" fontId="29" fillId="16" borderId="21" xfId="0" applyNumberFormat="1" applyFont="1" applyFill="1" applyBorder="1" applyAlignment="1">
      <alignment horizontal="center" vertical="center"/>
    </xf>
    <xf numFmtId="0" fontId="29" fillId="16" borderId="23" xfId="0" applyNumberFormat="1" applyFont="1" applyFill="1" applyBorder="1" applyAlignment="1">
      <alignment vertical="center"/>
    </xf>
    <xf numFmtId="0" fontId="29" fillId="16" borderId="24" xfId="0" applyNumberFormat="1" applyFont="1" applyFill="1" applyBorder="1" applyAlignment="1">
      <alignment horizontal="center" vertical="center"/>
    </xf>
    <xf numFmtId="0" fontId="27" fillId="0" borderId="35" xfId="0" applyNumberFormat="1" applyFont="1" applyFill="1" applyBorder="1" applyAlignment="1">
      <alignment horizontal="center" vertical="center"/>
    </xf>
    <xf numFmtId="0" fontId="31" fillId="0" borderId="36" xfId="0" applyNumberFormat="1" applyFont="1" applyFill="1" applyBorder="1" applyAlignment="1">
      <alignment vertical="center"/>
    </xf>
    <xf numFmtId="0" fontId="29" fillId="16" borderId="36" xfId="0" applyNumberFormat="1" applyFont="1" applyFill="1" applyBorder="1" applyAlignment="1">
      <alignment vertical="center"/>
    </xf>
    <xf numFmtId="0" fontId="29" fillId="16" borderId="37" xfId="0" applyNumberFormat="1" applyFont="1" applyFill="1" applyBorder="1" applyAlignment="1">
      <alignment horizontal="center" vertical="center"/>
    </xf>
    <xf numFmtId="0" fontId="29" fillId="16" borderId="26" xfId="0" applyNumberFormat="1" applyFont="1" applyFill="1" applyBorder="1" applyAlignment="1">
      <alignment vertical="center"/>
    </xf>
    <xf numFmtId="0" fontId="29" fillId="16" borderId="27" xfId="0" applyNumberFormat="1" applyFont="1" applyFill="1" applyBorder="1" applyAlignment="1">
      <alignment horizontal="center" vertical="center"/>
    </xf>
    <xf numFmtId="0" fontId="31" fillId="0" borderId="39" xfId="0" applyFont="1" applyBorder="1" applyAlignment="1">
      <alignment vertical="center"/>
    </xf>
    <xf numFmtId="0" fontId="27" fillId="17" borderId="39" xfId="0" applyFont="1" applyFill="1" applyBorder="1" applyAlignment="1">
      <alignment vertical="center"/>
    </xf>
    <xf numFmtId="0" fontId="27" fillId="17" borderId="40" xfId="0" applyFont="1" applyFill="1" applyBorder="1" applyAlignment="1">
      <alignment vertical="center"/>
    </xf>
    <xf numFmtId="179" fontId="31" fillId="10" borderId="39" xfId="0" applyNumberFormat="1" applyFont="1" applyFill="1" applyBorder="1" applyAlignment="1">
      <alignment vertical="center"/>
    </xf>
    <xf numFmtId="0" fontId="29" fillId="10" borderId="28" xfId="0" applyFont="1" applyFill="1" applyBorder="1" applyAlignment="1">
      <alignment vertical="center"/>
    </xf>
    <xf numFmtId="180" fontId="29" fillId="10" borderId="28" xfId="0" applyNumberFormat="1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15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56" fontId="27" fillId="0" borderId="28" xfId="0" applyNumberFormat="1" applyFont="1" applyBorder="1" applyAlignment="1">
      <alignment vertical="center"/>
    </xf>
    <xf numFmtId="38" fontId="27" fillId="0" borderId="28" xfId="1" applyFont="1" applyBorder="1" applyAlignment="1">
      <alignment vertical="center"/>
    </xf>
    <xf numFmtId="38" fontId="27" fillId="21" borderId="28" xfId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56" fontId="16" fillId="24" borderId="28" xfId="0" applyNumberFormat="1" applyFont="1" applyFill="1" applyBorder="1" applyAlignment="1">
      <alignment vertical="center"/>
    </xf>
    <xf numFmtId="38" fontId="27" fillId="22" borderId="28" xfId="1" applyFont="1" applyFill="1" applyBorder="1" applyAlignment="1">
      <alignment vertical="center"/>
    </xf>
    <xf numFmtId="0" fontId="17" fillId="23" borderId="0" xfId="0" applyFont="1" applyFill="1" applyAlignment="1">
      <alignment vertical="center"/>
    </xf>
    <xf numFmtId="0" fontId="27" fillId="23" borderId="0" xfId="0" applyFont="1" applyFill="1" applyAlignment="1">
      <alignment vertical="center"/>
    </xf>
    <xf numFmtId="38" fontId="27" fillId="25" borderId="28" xfId="1" applyFont="1" applyFill="1" applyBorder="1" applyAlignment="1">
      <alignment vertical="center"/>
    </xf>
    <xf numFmtId="56" fontId="27" fillId="0" borderId="0" xfId="0" applyNumberFormat="1" applyFont="1" applyAlignment="1">
      <alignment vertical="center"/>
    </xf>
    <xf numFmtId="38" fontId="27" fillId="10" borderId="28" xfId="1" applyFont="1" applyFill="1" applyBorder="1" applyAlignment="1">
      <alignment vertical="center"/>
    </xf>
    <xf numFmtId="0" fontId="37" fillId="0" borderId="28" xfId="0" applyFont="1" applyBorder="1" applyAlignment="1">
      <alignment vertical="center"/>
    </xf>
    <xf numFmtId="0" fontId="37" fillId="0" borderId="28" xfId="0" applyFont="1" applyBorder="1" applyAlignment="1">
      <alignment horizontal="center" vertical="center"/>
    </xf>
    <xf numFmtId="56" fontId="27" fillId="26" borderId="28" xfId="0" applyNumberFormat="1" applyFont="1" applyFill="1" applyBorder="1" applyAlignment="1">
      <alignment vertical="center"/>
    </xf>
    <xf numFmtId="0" fontId="21" fillId="11" borderId="2" xfId="0" applyFont="1" applyFill="1" applyBorder="1" applyAlignment="1">
      <alignment horizontal="center" vertical="center"/>
    </xf>
    <xf numFmtId="0" fontId="21" fillId="11" borderId="3" xfId="0" applyFont="1" applyFill="1" applyBorder="1" applyAlignment="1">
      <alignment horizontal="center" vertical="center"/>
    </xf>
    <xf numFmtId="0" fontId="21" fillId="11" borderId="6" xfId="0" applyFont="1" applyFill="1" applyBorder="1" applyAlignment="1">
      <alignment horizontal="center" vertical="center"/>
    </xf>
    <xf numFmtId="0" fontId="21" fillId="11" borderId="0" xfId="0" applyFont="1" applyFill="1" applyBorder="1" applyAlignment="1">
      <alignment horizontal="center" vertical="center"/>
    </xf>
    <xf numFmtId="0" fontId="21" fillId="11" borderId="9" xfId="0" applyFont="1" applyFill="1" applyBorder="1" applyAlignment="1">
      <alignment horizontal="center" vertical="center"/>
    </xf>
    <xf numFmtId="0" fontId="21" fillId="11" borderId="10" xfId="0" applyFont="1" applyFill="1" applyBorder="1" applyAlignment="1">
      <alignment horizontal="center" vertical="center"/>
    </xf>
    <xf numFmtId="0" fontId="27" fillId="12" borderId="3" xfId="0" applyFont="1" applyFill="1" applyBorder="1" applyAlignment="1">
      <alignment horizontal="center" vertical="center" wrapText="1"/>
    </xf>
    <xf numFmtId="0" fontId="27" fillId="12" borderId="4" xfId="0" applyFont="1" applyFill="1" applyBorder="1" applyAlignment="1">
      <alignment horizontal="center" vertical="center" wrapText="1"/>
    </xf>
    <xf numFmtId="0" fontId="27" fillId="12" borderId="0" xfId="0" applyFont="1" applyFill="1" applyBorder="1" applyAlignment="1">
      <alignment horizontal="center" vertical="center" wrapText="1"/>
    </xf>
    <xf numFmtId="0" fontId="27" fillId="12" borderId="7" xfId="0" applyFont="1" applyFill="1" applyBorder="1" applyAlignment="1">
      <alignment horizontal="center" vertical="center" wrapText="1"/>
    </xf>
    <xf numFmtId="0" fontId="27" fillId="12" borderId="10" xfId="0" applyFont="1" applyFill="1" applyBorder="1" applyAlignment="1">
      <alignment horizontal="center" vertical="center" wrapText="1"/>
    </xf>
    <xf numFmtId="0" fontId="27" fillId="12" borderId="11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/>
    </xf>
    <xf numFmtId="0" fontId="18" fillId="6" borderId="0" xfId="0" applyFont="1" applyFill="1" applyAlignment="1">
      <alignment horizontal="center" vertical="center"/>
    </xf>
    <xf numFmtId="0" fontId="21" fillId="18" borderId="28" xfId="0" applyFont="1" applyFill="1" applyBorder="1" applyAlignment="1">
      <alignment horizontal="center" vertical="center"/>
    </xf>
    <xf numFmtId="0" fontId="21" fillId="18" borderId="42" xfId="0" applyFont="1" applyFill="1" applyBorder="1" applyAlignment="1">
      <alignment horizontal="center" vertical="center"/>
    </xf>
    <xf numFmtId="0" fontId="8" fillId="19" borderId="28" xfId="0" applyFont="1" applyFill="1" applyBorder="1" applyAlignment="1">
      <alignment horizontal="center" vertical="center"/>
    </xf>
    <xf numFmtId="0" fontId="8" fillId="0" borderId="28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20" borderId="42" xfId="0" applyFont="1" applyFill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  <xf numFmtId="0" fontId="27" fillId="0" borderId="31" xfId="0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7" fillId="4" borderId="5" xfId="0" applyFont="1" applyFill="1" applyBorder="1" applyAlignment="1">
      <alignment horizontal="center" vertical="center"/>
    </xf>
    <xf numFmtId="0" fontId="27" fillId="4" borderId="8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8" fillId="3" borderId="29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27" fillId="5" borderId="1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7">
    <dxf>
      <font>
        <b/>
        <i val="0"/>
        <condense val="0"/>
        <extend val="0"/>
        <color indexed="10"/>
      </font>
      <fill>
        <patternFill>
          <bgColor indexed="45"/>
        </patternFill>
      </fill>
    </dxf>
    <dxf>
      <font>
        <b/>
        <i val="0"/>
        <condense val="0"/>
        <extend val="0"/>
        <color indexed="12"/>
      </font>
      <fill>
        <patternFill>
          <bgColor indexed="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4" tint="-0.24994659260841701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485016"/>
        <c:axId val="409486656"/>
      </c:barChart>
      <c:catAx>
        <c:axId val="4094850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486656"/>
        <c:crosses val="autoZero"/>
        <c:auto val="1"/>
        <c:lblAlgn val="ctr"/>
        <c:lblOffset val="100"/>
        <c:noMultiLvlLbl val="0"/>
      </c:catAx>
      <c:valAx>
        <c:axId val="40948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48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677" cy="607346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E535189-A13B-4451-9945-5E553A4C6A2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1</xdr:row>
      <xdr:rowOff>209550</xdr:rowOff>
    </xdr:from>
    <xdr:to>
      <xdr:col>5</xdr:col>
      <xdr:colOff>409575</xdr:colOff>
      <xdr:row>7</xdr:row>
      <xdr:rowOff>104776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4A34E99-2624-4F11-B783-53877831A7B4}"/>
            </a:ext>
          </a:extLst>
        </xdr:cNvPr>
        <xdr:cNvSpPr txBox="1">
          <a:spLocks noChangeArrowheads="1"/>
        </xdr:cNvSpPr>
      </xdr:nvSpPr>
      <xdr:spPr bwMode="auto">
        <a:xfrm>
          <a:off x="1257300" y="428625"/>
          <a:ext cx="2495550" cy="1209676"/>
        </a:xfrm>
        <a:prstGeom prst="rect">
          <a:avLst/>
        </a:prstGeom>
        <a:solidFill>
          <a:srgbClr val="CCCC00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en-US" altLang="ja-JP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-01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イフ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論理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769794</xdr:colOff>
      <xdr:row>39</xdr:row>
      <xdr:rowOff>2493</xdr:rowOff>
    </xdr:from>
    <xdr:to>
      <xdr:col>13</xdr:col>
      <xdr:colOff>451551</xdr:colOff>
      <xdr:row>43</xdr:row>
      <xdr:rowOff>2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FEE2985B-11AF-4441-BFBC-A49F00823076}"/>
            </a:ext>
          </a:extLst>
        </xdr:cNvPr>
        <xdr:cNvGrpSpPr>
          <a:grpSpLocks/>
        </xdr:cNvGrpSpPr>
      </xdr:nvGrpSpPr>
      <xdr:grpSpPr bwMode="auto">
        <a:xfrm>
          <a:off x="779319" y="8860743"/>
          <a:ext cx="8749557" cy="873809"/>
          <a:chOff x="79" y="677"/>
          <a:chExt cx="735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75AF7B72-3E20-48C3-8A49-28904A33DBB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CEA35F29-36EC-4851-8FD0-1E4D18A919B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A1DAACD3-D74E-4BDF-B0BC-F87C074A57D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62" y="67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FC03A7D7-11AB-49B0-854E-D16A2B74E59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9" y="677"/>
            <a:ext cx="51" cy="27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352425</xdr:colOff>
      <xdr:row>26</xdr:row>
      <xdr:rowOff>9525</xdr:rowOff>
    </xdr:from>
    <xdr:to>
      <xdr:col>3</xdr:col>
      <xdr:colOff>581025</xdr:colOff>
      <xdr:row>26</xdr:row>
      <xdr:rowOff>219075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AFAD6774-9A4C-4491-8F8E-DD02F854CA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33600" y="570547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276225</xdr:colOff>
      <xdr:row>60</xdr:row>
      <xdr:rowOff>19050</xdr:rowOff>
    </xdr:from>
    <xdr:to>
      <xdr:col>4</xdr:col>
      <xdr:colOff>504825</xdr:colOff>
      <xdr:row>60</xdr:row>
      <xdr:rowOff>228600</xdr:rowOff>
    </xdr:to>
    <xdr:pic>
      <xdr:nvPicPr>
        <xdr:cNvPr id="9" name="Picture 761">
          <a:extLst>
            <a:ext uri="{FF2B5EF4-FFF2-40B4-BE49-F238E27FC236}">
              <a16:creationId xmlns:a16="http://schemas.microsoft.com/office/drawing/2014/main" id="{C7647E01-0733-4930-BE3A-CF08B153DB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800350" y="153638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9524</xdr:colOff>
      <xdr:row>95</xdr:row>
      <xdr:rowOff>161924</xdr:rowOff>
    </xdr:from>
    <xdr:to>
      <xdr:col>1</xdr:col>
      <xdr:colOff>552449</xdr:colOff>
      <xdr:row>97</xdr:row>
      <xdr:rowOff>114299</xdr:rowOff>
    </xdr:to>
    <xdr:pic>
      <xdr:nvPicPr>
        <xdr:cNvPr id="10" name="Picture 815">
          <a:extLst>
            <a:ext uri="{FF2B5EF4-FFF2-40B4-BE49-F238E27FC236}">
              <a16:creationId xmlns:a16="http://schemas.microsoft.com/office/drawing/2014/main" id="{AB8E3BD2-E475-4503-BEB6-D93550845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8599" y="24793574"/>
          <a:ext cx="542925" cy="3905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209550</xdr:colOff>
      <xdr:row>64</xdr:row>
      <xdr:rowOff>94192</xdr:rowOff>
    </xdr:from>
    <xdr:to>
      <xdr:col>9</xdr:col>
      <xdr:colOff>523875</xdr:colOff>
      <xdr:row>65</xdr:row>
      <xdr:rowOff>180975</xdr:rowOff>
    </xdr:to>
    <xdr:pic>
      <xdr:nvPicPr>
        <xdr:cNvPr id="11" name="Picture 816">
          <a:extLst>
            <a:ext uri="{FF2B5EF4-FFF2-40B4-BE49-F238E27FC236}">
              <a16:creationId xmlns:a16="http://schemas.microsoft.com/office/drawing/2014/main" id="{2A409097-E47F-44C1-9F1D-FC364D51E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57875" y="16467667"/>
          <a:ext cx="619125" cy="34395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257175</xdr:colOff>
      <xdr:row>96</xdr:row>
      <xdr:rowOff>4030</xdr:rowOff>
    </xdr:from>
    <xdr:to>
      <xdr:col>9</xdr:col>
      <xdr:colOff>542925</xdr:colOff>
      <xdr:row>97</xdr:row>
      <xdr:rowOff>114300</xdr:rowOff>
    </xdr:to>
    <xdr:pic>
      <xdr:nvPicPr>
        <xdr:cNvPr id="12" name="Picture 872">
          <a:extLst>
            <a:ext uri="{FF2B5EF4-FFF2-40B4-BE49-F238E27FC236}">
              <a16:creationId xmlns:a16="http://schemas.microsoft.com/office/drawing/2014/main" id="{24D9C3FC-3C8E-438A-8905-D461A98D2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05500" y="24854755"/>
          <a:ext cx="590550" cy="32934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209549</xdr:colOff>
      <xdr:row>52</xdr:row>
      <xdr:rowOff>171450</xdr:rowOff>
    </xdr:from>
    <xdr:to>
      <xdr:col>9</xdr:col>
      <xdr:colOff>610720</xdr:colOff>
      <xdr:row>54</xdr:row>
      <xdr:rowOff>133350</xdr:rowOff>
    </xdr:to>
    <xdr:pic>
      <xdr:nvPicPr>
        <xdr:cNvPr id="13" name="Picture 894">
          <a:extLst>
            <a:ext uri="{FF2B5EF4-FFF2-40B4-BE49-F238E27FC236}">
              <a16:creationId xmlns:a16="http://schemas.microsoft.com/office/drawing/2014/main" id="{2A77543A-F592-418C-80D8-CBC1DD98B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95974" y="13411200"/>
          <a:ext cx="705971" cy="4000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126</xdr:row>
      <xdr:rowOff>142875</xdr:rowOff>
    </xdr:from>
    <xdr:to>
      <xdr:col>1</xdr:col>
      <xdr:colOff>447675</xdr:colOff>
      <xdr:row>128</xdr:row>
      <xdr:rowOff>38100</xdr:rowOff>
    </xdr:to>
    <xdr:pic>
      <xdr:nvPicPr>
        <xdr:cNvPr id="14" name="Picture 907">
          <a:extLst>
            <a:ext uri="{FF2B5EF4-FFF2-40B4-BE49-F238E27FC236}">
              <a16:creationId xmlns:a16="http://schemas.microsoft.com/office/drawing/2014/main" id="{4C627E0B-E5D4-4034-B316-EF80148ED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21669375"/>
          <a:ext cx="571500" cy="2286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127</xdr:row>
      <xdr:rowOff>0</xdr:rowOff>
    </xdr:from>
    <xdr:to>
      <xdr:col>9</xdr:col>
      <xdr:colOff>619125</xdr:colOff>
      <xdr:row>128</xdr:row>
      <xdr:rowOff>66674</xdr:rowOff>
    </xdr:to>
    <xdr:pic>
      <xdr:nvPicPr>
        <xdr:cNvPr id="15" name="Picture 908">
          <a:extLst>
            <a:ext uri="{FF2B5EF4-FFF2-40B4-BE49-F238E27FC236}">
              <a16:creationId xmlns:a16="http://schemas.microsoft.com/office/drawing/2014/main" id="{7837546A-87CE-496E-B3AF-E086D5BAA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81700" y="32432625"/>
          <a:ext cx="590550" cy="28574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209550</xdr:colOff>
      <xdr:row>191</xdr:row>
      <xdr:rowOff>57150</xdr:rowOff>
    </xdr:from>
    <xdr:to>
      <xdr:col>2</xdr:col>
      <xdr:colOff>0</xdr:colOff>
      <xdr:row>192</xdr:row>
      <xdr:rowOff>190501</xdr:rowOff>
    </xdr:to>
    <xdr:pic>
      <xdr:nvPicPr>
        <xdr:cNvPr id="17" name="Picture 916">
          <a:extLst>
            <a:ext uri="{FF2B5EF4-FFF2-40B4-BE49-F238E27FC236}">
              <a16:creationId xmlns:a16="http://schemas.microsoft.com/office/drawing/2014/main" id="{536023C6-20C1-4C12-B0A2-4AD44059E1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46682025"/>
          <a:ext cx="571500" cy="352426"/>
        </a:xfrm>
        <a:prstGeom prst="rect">
          <a:avLst/>
        </a:prstGeom>
        <a:noFill/>
      </xdr:spPr>
    </xdr:pic>
    <xdr:clientData/>
  </xdr:twoCellAnchor>
  <xdr:twoCellAnchor>
    <xdr:from>
      <xdr:col>9</xdr:col>
      <xdr:colOff>78014</xdr:colOff>
      <xdr:row>191</xdr:row>
      <xdr:rowOff>66675</xdr:rowOff>
    </xdr:from>
    <xdr:to>
      <xdr:col>9</xdr:col>
      <xdr:colOff>619125</xdr:colOff>
      <xdr:row>192</xdr:row>
      <xdr:rowOff>133350</xdr:rowOff>
    </xdr:to>
    <xdr:pic>
      <xdr:nvPicPr>
        <xdr:cNvPr id="18" name="Picture 917">
          <a:extLst>
            <a:ext uri="{FF2B5EF4-FFF2-40B4-BE49-F238E27FC236}">
              <a16:creationId xmlns:a16="http://schemas.microsoft.com/office/drawing/2014/main" id="{5B0BFEEC-7321-4399-B8DF-8E3CCBC05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031139" y="46691550"/>
          <a:ext cx="541111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6</xdr:col>
      <xdr:colOff>390525</xdr:colOff>
      <xdr:row>122</xdr:row>
      <xdr:rowOff>342901</xdr:rowOff>
    </xdr:from>
    <xdr:to>
      <xdr:col>14</xdr:col>
      <xdr:colOff>400050</xdr:colOff>
      <xdr:row>123</xdr:row>
      <xdr:rowOff>38100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714C17AA-D329-4D4A-AF39-3C47B1C2C60C}"/>
            </a:ext>
          </a:extLst>
        </xdr:cNvPr>
        <xdr:cNvSpPr txBox="1"/>
      </xdr:nvSpPr>
      <xdr:spPr>
        <a:xfrm>
          <a:off x="4514850" y="30270451"/>
          <a:ext cx="5781675" cy="342899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数値に単位・「</a:t>
          </a:r>
          <a:r>
            <a:rPr kumimoji="1" lang="ja-JP" altLang="en-US" sz="1200" b="1">
              <a:solidFill>
                <a:srgbClr val="FF0000"/>
              </a:solidFill>
            </a:rPr>
            <a:t>位</a:t>
          </a:r>
          <a:r>
            <a:rPr kumimoji="1" lang="ja-JP" altLang="en-US" sz="1200" b="1"/>
            <a:t>」「</a:t>
          </a:r>
          <a:r>
            <a:rPr kumimoji="1" lang="ja-JP" altLang="en-US" sz="1200" b="1">
              <a:solidFill>
                <a:srgbClr val="FF0000"/>
              </a:solidFill>
            </a:rPr>
            <a:t>点</a:t>
          </a:r>
          <a:r>
            <a:rPr kumimoji="1" lang="ja-JP" altLang="en-US" sz="1200" b="1"/>
            <a:t>」＝セルの書式設定｛ユーザー定義｝に慣れましょう。</a:t>
          </a:r>
        </a:p>
      </xdr:txBody>
    </xdr:sp>
    <xdr:clientData/>
  </xdr:twoCellAnchor>
  <xdr:twoCellAnchor editAs="oneCell">
    <xdr:from>
      <xdr:col>7</xdr:col>
      <xdr:colOff>428625</xdr:colOff>
      <xdr:row>19</xdr:row>
      <xdr:rowOff>142875</xdr:rowOff>
    </xdr:from>
    <xdr:to>
      <xdr:col>13</xdr:col>
      <xdr:colOff>447146</xdr:colOff>
      <xdr:row>36</xdr:row>
      <xdr:rowOff>151894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BD2AD830-788D-4001-8DC7-9F21E6519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334000" y="4305300"/>
          <a:ext cx="4228571" cy="4047619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123824</xdr:colOff>
      <xdr:row>49</xdr:row>
      <xdr:rowOff>57150</xdr:rowOff>
    </xdr:from>
    <xdr:to>
      <xdr:col>14</xdr:col>
      <xdr:colOff>76199</xdr:colOff>
      <xdr:row>51</xdr:row>
      <xdr:rowOff>209550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9BB3EE87-CC98-4680-A4CF-B326CCDC2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467099" y="11106150"/>
          <a:ext cx="6505575" cy="2438400"/>
        </a:xfrm>
        <a:prstGeom prst="rect">
          <a:avLst/>
        </a:prstGeom>
      </xdr:spPr>
    </xdr:pic>
    <xdr:clientData/>
  </xdr:twoCellAnchor>
  <xdr:twoCellAnchor>
    <xdr:from>
      <xdr:col>4</xdr:col>
      <xdr:colOff>295274</xdr:colOff>
      <xdr:row>91</xdr:row>
      <xdr:rowOff>38099</xdr:rowOff>
    </xdr:from>
    <xdr:to>
      <xdr:col>12</xdr:col>
      <xdr:colOff>495300</xdr:colOff>
      <xdr:row>94</xdr:row>
      <xdr:rowOff>107</xdr:rowOff>
    </xdr:to>
    <xdr:grpSp>
      <xdr:nvGrpSpPr>
        <xdr:cNvPr id="33" name="グループ化 32">
          <a:extLst>
            <a:ext uri="{FF2B5EF4-FFF2-40B4-BE49-F238E27FC236}">
              <a16:creationId xmlns:a16="http://schemas.microsoft.com/office/drawing/2014/main" id="{DF3F5C6C-6F98-42BB-BA35-5D83766FC255}"/>
            </a:ext>
          </a:extLst>
        </xdr:cNvPr>
        <xdr:cNvGrpSpPr/>
      </xdr:nvGrpSpPr>
      <xdr:grpSpPr>
        <a:xfrm>
          <a:off x="2819399" y="22440899"/>
          <a:ext cx="5972176" cy="1971783"/>
          <a:chOff x="2562224" y="22145624"/>
          <a:chExt cx="5972176" cy="1971783"/>
        </a:xfrm>
      </xdr:grpSpPr>
      <xdr:sp macro="" textlink="">
        <xdr:nvSpPr>
          <xdr:cNvPr id="25" name="テキスト ボックス 24">
            <a:extLst>
              <a:ext uri="{FF2B5EF4-FFF2-40B4-BE49-F238E27FC236}">
                <a16:creationId xmlns:a16="http://schemas.microsoft.com/office/drawing/2014/main" id="{82C5242E-E146-42FD-A60E-02D69F2F11A3}"/>
              </a:ext>
            </a:extLst>
          </xdr:cNvPr>
          <xdr:cNvSpPr txBox="1"/>
        </xdr:nvSpPr>
        <xdr:spPr>
          <a:xfrm>
            <a:off x="5995583" y="22793320"/>
            <a:ext cx="2538817" cy="962030"/>
          </a:xfrm>
          <a:prstGeom prst="rect">
            <a:avLst/>
          </a:prstGeom>
          <a:solidFill>
            <a:schemeClr val="accent4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400"/>
              <a:t>「</a:t>
            </a:r>
            <a:r>
              <a:rPr kumimoji="1" lang="ja-JP" altLang="en-US" sz="1400" b="1"/>
              <a:t>１５０点以上</a:t>
            </a:r>
            <a:r>
              <a:rPr kumimoji="1" lang="ja-JP" altLang="en-US" sz="1400"/>
              <a:t>」の論理式</a:t>
            </a:r>
            <a:endParaRPr kumimoji="1" lang="en-US" altLang="ja-JP" sz="1400"/>
          </a:p>
          <a:p>
            <a:r>
              <a:rPr kumimoji="1" lang="ja-JP" altLang="en-US" sz="1400" b="1"/>
              <a:t>合計点のセル</a:t>
            </a:r>
            <a:r>
              <a:rPr kumimoji="1" lang="ja-JP" altLang="en-US" sz="1400" b="1">
                <a:solidFill>
                  <a:srgbClr val="FF0000"/>
                </a:solidFill>
              </a:rPr>
              <a:t>＞＝</a:t>
            </a:r>
            <a:r>
              <a:rPr kumimoji="1" lang="ja-JP" altLang="en-US" sz="1400" b="1"/>
              <a:t>１５０</a:t>
            </a:r>
            <a:endParaRPr kumimoji="1" lang="en-US" altLang="ja-JP" sz="1400" b="1"/>
          </a:p>
          <a:p>
            <a:r>
              <a:rPr kumimoji="1" lang="en-US" altLang="ja-JP" sz="1400"/>
              <a:t>※</a:t>
            </a:r>
            <a:r>
              <a:rPr kumimoji="1" lang="ja-JP" altLang="en-US" sz="1400"/>
              <a:t>半角英数</a:t>
            </a:r>
          </a:p>
        </xdr:txBody>
      </xdr:sp>
      <xdr:pic>
        <xdr:nvPicPr>
          <xdr:cNvPr id="32" name="図 31">
            <a:extLst>
              <a:ext uri="{FF2B5EF4-FFF2-40B4-BE49-F238E27FC236}">
                <a16:creationId xmlns:a16="http://schemas.microsoft.com/office/drawing/2014/main" id="{5B2B6799-2F3E-41B3-BA3F-C44BC0B475E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2562224" y="22145624"/>
            <a:ext cx="3324225" cy="1971783"/>
          </a:xfrm>
          <a:prstGeom prst="rect">
            <a:avLst/>
          </a:prstGeom>
        </xdr:spPr>
      </xdr:pic>
    </xdr:grpSp>
    <xdr:clientData/>
  </xdr:twoCellAnchor>
  <xdr:twoCellAnchor editAs="oneCell">
    <xdr:from>
      <xdr:col>6</xdr:col>
      <xdr:colOff>276225</xdr:colOff>
      <xdr:row>113</xdr:row>
      <xdr:rowOff>206952</xdr:rowOff>
    </xdr:from>
    <xdr:to>
      <xdr:col>9</xdr:col>
      <xdr:colOff>504537</xdr:colOff>
      <xdr:row>118</xdr:row>
      <xdr:rowOff>152207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6A326913-23EA-4C6E-BE50-51070A4490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362450" y="28781952"/>
          <a:ext cx="2095212" cy="1402580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</xdr:colOff>
      <xdr:row>118</xdr:row>
      <xdr:rowOff>82958</xdr:rowOff>
    </xdr:from>
    <xdr:to>
      <xdr:col>5</xdr:col>
      <xdr:colOff>142875</xdr:colOff>
      <xdr:row>122</xdr:row>
      <xdr:rowOff>647699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30B61296-100E-481B-8463-1139AC2677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95350" y="30115283"/>
          <a:ext cx="2552700" cy="1441041"/>
        </a:xfrm>
        <a:prstGeom prst="rect">
          <a:avLst/>
        </a:prstGeom>
      </xdr:spPr>
    </xdr:pic>
    <xdr:clientData/>
  </xdr:twoCellAnchor>
  <xdr:twoCellAnchor editAs="oneCell">
    <xdr:from>
      <xdr:col>4</xdr:col>
      <xdr:colOff>457200</xdr:colOff>
      <xdr:row>124</xdr:row>
      <xdr:rowOff>38100</xdr:rowOff>
    </xdr:from>
    <xdr:to>
      <xdr:col>8</xdr:col>
      <xdr:colOff>85381</xdr:colOff>
      <xdr:row>130</xdr:row>
      <xdr:rowOff>161745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E3D785B3-08F0-4105-A100-4E14E2B771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981325" y="31813500"/>
          <a:ext cx="2752381" cy="1438095"/>
        </a:xfrm>
        <a:prstGeom prst="rect">
          <a:avLst/>
        </a:prstGeom>
      </xdr:spPr>
    </xdr:pic>
    <xdr:clientData/>
  </xdr:twoCellAnchor>
  <xdr:twoCellAnchor editAs="oneCell">
    <xdr:from>
      <xdr:col>5</xdr:col>
      <xdr:colOff>295275</xdr:colOff>
      <xdr:row>133</xdr:row>
      <xdr:rowOff>38100</xdr:rowOff>
    </xdr:from>
    <xdr:to>
      <xdr:col>8</xdr:col>
      <xdr:colOff>228315</xdr:colOff>
      <xdr:row>142</xdr:row>
      <xdr:rowOff>66425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5EBA0A6A-E57B-4584-9D01-5610300CD5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600450" y="33785175"/>
          <a:ext cx="2276190" cy="2000000"/>
        </a:xfrm>
        <a:prstGeom prst="rect">
          <a:avLst/>
        </a:prstGeom>
      </xdr:spPr>
    </xdr:pic>
    <xdr:clientData/>
  </xdr:twoCellAnchor>
  <xdr:twoCellAnchor editAs="oneCell">
    <xdr:from>
      <xdr:col>6</xdr:col>
      <xdr:colOff>85724</xdr:colOff>
      <xdr:row>145</xdr:row>
      <xdr:rowOff>47624</xdr:rowOff>
    </xdr:from>
    <xdr:to>
      <xdr:col>8</xdr:col>
      <xdr:colOff>247649</xdr:colOff>
      <xdr:row>150</xdr:row>
      <xdr:rowOff>195424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EFC22808-91B4-42D0-AEAD-537C6DA3C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171949" y="36423599"/>
          <a:ext cx="1724025" cy="1243175"/>
        </a:xfrm>
        <a:prstGeom prst="rect">
          <a:avLst/>
        </a:prstGeom>
      </xdr:spPr>
    </xdr:pic>
    <xdr:clientData/>
  </xdr:twoCellAnchor>
  <xdr:twoCellAnchor editAs="oneCell">
    <xdr:from>
      <xdr:col>6</xdr:col>
      <xdr:colOff>257175</xdr:colOff>
      <xdr:row>160</xdr:row>
      <xdr:rowOff>66674</xdr:rowOff>
    </xdr:from>
    <xdr:to>
      <xdr:col>10</xdr:col>
      <xdr:colOff>200025</xdr:colOff>
      <xdr:row>167</xdr:row>
      <xdr:rowOff>96964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314D3433-2E69-4978-8E9B-C7D4906DB2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343400" y="39728774"/>
          <a:ext cx="2590800" cy="1563815"/>
        </a:xfrm>
        <a:prstGeom prst="rect">
          <a:avLst/>
        </a:prstGeom>
      </xdr:spPr>
    </xdr:pic>
    <xdr:clientData/>
  </xdr:twoCellAnchor>
  <xdr:twoCellAnchor editAs="oneCell">
    <xdr:from>
      <xdr:col>7</xdr:col>
      <xdr:colOff>152400</xdr:colOff>
      <xdr:row>202</xdr:row>
      <xdr:rowOff>95250</xdr:rowOff>
    </xdr:from>
    <xdr:to>
      <xdr:col>14</xdr:col>
      <xdr:colOff>748038</xdr:colOff>
      <xdr:row>211</xdr:row>
      <xdr:rowOff>104775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E83CAB4D-4107-4627-9CA0-EDB528F5F4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019675" y="49129950"/>
          <a:ext cx="5586738" cy="1981200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0</xdr:row>
      <xdr:rowOff>133350</xdr:rowOff>
    </xdr:from>
    <xdr:to>
      <xdr:col>14</xdr:col>
      <xdr:colOff>170834</xdr:colOff>
      <xdr:row>9</xdr:row>
      <xdr:rowOff>18818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268847C0-54D0-452F-9755-9FBED66F5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5143500" y="133350"/>
          <a:ext cx="4923809" cy="18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01"/>
  <sheetViews>
    <sheetView tabSelected="1" workbookViewId="0">
      <selection activeCell="D192" sqref="D192"/>
    </sheetView>
  </sheetViews>
  <sheetFormatPr defaultRowHeight="17.25" customHeight="1"/>
  <cols>
    <col min="1" max="1" width="2.875" style="24" customWidth="1"/>
    <col min="2" max="2" width="7.375" style="9" customWidth="1"/>
    <col min="3" max="3" width="12.625" style="9" customWidth="1"/>
    <col min="4" max="8" width="10.25" style="9" customWidth="1"/>
    <col min="9" max="9" width="4" style="9" customWidth="1"/>
    <col min="10" max="16" width="10.25" style="9" customWidth="1"/>
    <col min="17" max="16384" width="9" style="9"/>
  </cols>
  <sheetData>
    <row r="1" spans="1:15" ht="17.25" customHeight="1">
      <c r="A1" s="147" t="s">
        <v>0</v>
      </c>
      <c r="B1" s="147"/>
      <c r="C1" s="147"/>
      <c r="D1" s="147"/>
      <c r="E1" s="147"/>
      <c r="F1" s="147"/>
      <c r="G1" s="147"/>
    </row>
    <row r="8" spans="1:15" ht="17.25" customHeight="1">
      <c r="B8" s="25"/>
      <c r="C8" s="25"/>
      <c r="D8" s="25"/>
      <c r="E8" s="25"/>
      <c r="F8" s="25"/>
      <c r="G8" s="25"/>
    </row>
    <row r="9" spans="1:15" ht="17.25" customHeight="1">
      <c r="B9" s="25"/>
      <c r="J9" s="1"/>
      <c r="K9" s="1"/>
      <c r="L9" s="1"/>
      <c r="M9" s="1"/>
      <c r="N9" s="1"/>
      <c r="O9" s="2"/>
    </row>
    <row r="10" spans="1:15" ht="17.25" customHeight="1">
      <c r="A10" s="9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1:15" ht="17.25" customHeight="1">
      <c r="A11" s="9"/>
      <c r="C11" s="148" t="s">
        <v>95</v>
      </c>
      <c r="D11" s="148"/>
      <c r="E11" s="148"/>
      <c r="F11" s="148"/>
      <c r="G11" s="148"/>
      <c r="H11" s="148"/>
      <c r="I11" s="148"/>
      <c r="J11" s="3"/>
      <c r="K11" s="23"/>
      <c r="L11" s="23"/>
      <c r="M11" s="23"/>
      <c r="N11" s="23"/>
      <c r="O11" s="23"/>
    </row>
    <row r="12" spans="1:15" ht="17.25" customHeight="1">
      <c r="A12" s="9"/>
      <c r="E12" s="26"/>
      <c r="F12" s="27" t="s">
        <v>1</v>
      </c>
      <c r="G12" s="28"/>
      <c r="H12" s="29"/>
    </row>
    <row r="14" spans="1:15" ht="17.25" customHeight="1">
      <c r="D14" s="149" t="s">
        <v>2</v>
      </c>
      <c r="E14" s="30" t="s">
        <v>3</v>
      </c>
      <c r="F14" s="31"/>
      <c r="G14" s="31"/>
      <c r="H14" s="31"/>
      <c r="I14" s="31"/>
      <c r="J14" s="31"/>
      <c r="K14" s="31"/>
      <c r="L14" s="31"/>
      <c r="M14" s="31"/>
      <c r="N14" s="32"/>
    </row>
    <row r="15" spans="1:15" ht="17.25" customHeight="1">
      <c r="D15" s="150"/>
      <c r="E15" s="33" t="s">
        <v>117</v>
      </c>
      <c r="F15" s="34"/>
      <c r="G15" s="34"/>
      <c r="H15" s="34"/>
      <c r="I15" s="34"/>
      <c r="J15" s="34"/>
      <c r="K15" s="34"/>
      <c r="L15" s="34"/>
      <c r="M15" s="34"/>
      <c r="N15" s="35"/>
    </row>
    <row r="16" spans="1:15" ht="17.25" customHeight="1">
      <c r="D16" s="150"/>
      <c r="E16" s="33" t="s">
        <v>4</v>
      </c>
      <c r="F16" s="34"/>
      <c r="G16" s="34"/>
      <c r="H16" s="34"/>
      <c r="I16" s="34"/>
      <c r="J16" s="34"/>
      <c r="K16" s="34"/>
      <c r="L16" s="34"/>
      <c r="M16" s="34"/>
      <c r="N16" s="35"/>
    </row>
    <row r="17" spans="2:14" ht="17.25" customHeight="1">
      <c r="D17" s="150"/>
      <c r="E17" s="33" t="s">
        <v>5</v>
      </c>
      <c r="F17" s="34"/>
      <c r="G17" s="34"/>
      <c r="H17" s="34"/>
      <c r="I17" s="34"/>
      <c r="J17" s="34"/>
      <c r="K17" s="34"/>
      <c r="L17" s="34"/>
      <c r="M17" s="34"/>
      <c r="N17" s="35"/>
    </row>
    <row r="18" spans="2:14" ht="17.25" customHeight="1" thickBot="1">
      <c r="D18" s="151"/>
      <c r="E18" s="36" t="s">
        <v>6</v>
      </c>
      <c r="F18" s="37"/>
      <c r="G18" s="37"/>
      <c r="H18" s="37"/>
      <c r="I18" s="37"/>
      <c r="J18" s="37"/>
      <c r="K18" s="37"/>
      <c r="L18" s="37"/>
      <c r="M18" s="37"/>
      <c r="N18" s="38"/>
    </row>
    <row r="19" spans="2:14" ht="17.25" customHeight="1" thickTop="1"/>
    <row r="21" spans="2:14" ht="17.25" customHeight="1" thickBot="1">
      <c r="B21" s="152" t="s">
        <v>7</v>
      </c>
      <c r="C21" s="153"/>
      <c r="D21" s="154"/>
      <c r="E21" s="39"/>
      <c r="F21" s="39"/>
      <c r="G21" s="39"/>
      <c r="H21" s="39"/>
    </row>
    <row r="22" spans="2:14" ht="17.25" customHeight="1" thickTop="1">
      <c r="D22" s="39"/>
      <c r="E22" s="39"/>
      <c r="F22" s="39"/>
      <c r="G22" s="39"/>
      <c r="H22" s="39"/>
    </row>
    <row r="23" spans="2:14" ht="19.5" customHeight="1">
      <c r="B23" s="9" t="s">
        <v>8</v>
      </c>
      <c r="D23" s="39"/>
      <c r="E23" s="39"/>
      <c r="F23" s="39"/>
      <c r="G23" s="39"/>
      <c r="H23" s="39"/>
    </row>
    <row r="24" spans="2:14" ht="19.5" customHeight="1">
      <c r="B24" s="9" t="s">
        <v>103</v>
      </c>
      <c r="D24" s="39"/>
      <c r="E24" s="39"/>
      <c r="F24" s="39"/>
      <c r="G24" s="39"/>
      <c r="H24" s="39"/>
    </row>
    <row r="25" spans="2:14" ht="19.5" customHeight="1">
      <c r="B25" s="12" t="s">
        <v>9</v>
      </c>
      <c r="D25" s="39"/>
      <c r="E25" s="39"/>
      <c r="F25" s="39"/>
      <c r="G25" s="39"/>
      <c r="H25" s="39"/>
    </row>
    <row r="26" spans="2:14" ht="19.5" customHeight="1">
      <c r="B26" s="12" t="s">
        <v>104</v>
      </c>
      <c r="D26" s="39"/>
      <c r="E26" s="39"/>
      <c r="F26" s="39"/>
      <c r="G26" s="39"/>
      <c r="H26" s="39"/>
    </row>
    <row r="27" spans="2:14" ht="19.5" customHeight="1">
      <c r="B27" s="12" t="s">
        <v>105</v>
      </c>
      <c r="D27" s="39"/>
      <c r="E27" s="39"/>
      <c r="F27" s="39"/>
      <c r="G27" s="39"/>
      <c r="H27" s="39"/>
    </row>
    <row r="28" spans="2:14" ht="19.5" customHeight="1">
      <c r="B28" s="9" t="s">
        <v>10</v>
      </c>
    </row>
    <row r="29" spans="2:14" ht="19.5" customHeight="1">
      <c r="B29" s="9" t="s">
        <v>106</v>
      </c>
    </row>
    <row r="30" spans="2:14" ht="19.5" customHeight="1">
      <c r="B30" s="9" t="s">
        <v>107</v>
      </c>
    </row>
    <row r="31" spans="2:14" ht="19.5" customHeight="1">
      <c r="B31" s="9" t="s">
        <v>11</v>
      </c>
    </row>
    <row r="32" spans="2:14" ht="19.5" customHeight="1">
      <c r="B32" s="9" t="s">
        <v>12</v>
      </c>
    </row>
    <row r="33" spans="1:14" ht="19.5" customHeight="1">
      <c r="B33" s="9" t="s">
        <v>13</v>
      </c>
    </row>
    <row r="36" spans="1:14" ht="17.25" customHeight="1">
      <c r="A36" s="9"/>
      <c r="C36" s="155" t="s">
        <v>96</v>
      </c>
      <c r="D36" s="156"/>
      <c r="E36" s="156"/>
      <c r="F36" s="156"/>
      <c r="G36" s="157"/>
    </row>
    <row r="37" spans="1:14" ht="17.25" customHeight="1" thickBot="1">
      <c r="A37" s="9"/>
      <c r="C37" s="158"/>
      <c r="D37" s="159"/>
      <c r="E37" s="159"/>
      <c r="F37" s="159"/>
      <c r="G37" s="160"/>
    </row>
    <row r="38" spans="1:14" ht="17.25" customHeight="1" thickTop="1"/>
    <row r="46" spans="1:14" ht="17.25" customHeight="1">
      <c r="K46" s="134" t="s">
        <v>14</v>
      </c>
      <c r="L46" s="134"/>
      <c r="M46" s="134"/>
      <c r="N46" s="134"/>
    </row>
    <row r="49" spans="2:13" ht="17.25" customHeight="1">
      <c r="B49" s="40" t="s">
        <v>124</v>
      </c>
      <c r="C49" s="41"/>
      <c r="D49" s="41"/>
      <c r="E49" s="41"/>
      <c r="J49" s="40" t="s">
        <v>124</v>
      </c>
      <c r="K49" s="41"/>
      <c r="L49" s="41"/>
      <c r="M49" s="41"/>
    </row>
    <row r="50" spans="2:13" ht="162.75" customHeight="1"/>
    <row r="52" spans="2:13" ht="17.25" customHeight="1" thickBot="1">
      <c r="B52" s="42" t="s">
        <v>16</v>
      </c>
    </row>
    <row r="53" spans="2:13" ht="17.25" customHeight="1" thickTop="1" thickBot="1">
      <c r="C53" s="9" t="s">
        <v>108</v>
      </c>
      <c r="G53" s="43"/>
      <c r="J53" s="44"/>
      <c r="K53" s="44"/>
    </row>
    <row r="54" spans="2:13" ht="17.25" customHeight="1">
      <c r="G54" s="43"/>
      <c r="J54" s="44"/>
      <c r="K54" s="10" t="s">
        <v>17</v>
      </c>
      <c r="L54" s="45" t="s">
        <v>18</v>
      </c>
      <c r="M54" s="4" t="s">
        <v>19</v>
      </c>
    </row>
    <row r="55" spans="2:13" ht="17.25" customHeight="1">
      <c r="C55" s="161" t="s">
        <v>20</v>
      </c>
      <c r="D55" s="161"/>
      <c r="E55" s="9" t="s">
        <v>109</v>
      </c>
      <c r="G55" s="5"/>
      <c r="J55" s="44"/>
      <c r="K55" s="46" t="s">
        <v>21</v>
      </c>
      <c r="L55" s="47">
        <v>128</v>
      </c>
      <c r="M55" s="16" t="str">
        <f>IF(L55&gt;=150,"合格","不合格")</f>
        <v>不合格</v>
      </c>
    </row>
    <row r="56" spans="2:13" ht="17.25" customHeight="1">
      <c r="E56" s="9" t="s">
        <v>110</v>
      </c>
      <c r="F56" s="48"/>
      <c r="G56" s="43"/>
      <c r="J56" s="44"/>
      <c r="K56" s="49" t="s">
        <v>22</v>
      </c>
      <c r="L56" s="50">
        <v>178</v>
      </c>
      <c r="M56" s="17" t="str">
        <f t="shared" ref="M56:M62" si="0">IF(L56&gt;=150,"合格","不合格")</f>
        <v>合格</v>
      </c>
    </row>
    <row r="57" spans="2:13" ht="17.25" customHeight="1">
      <c r="E57" s="9" t="s">
        <v>23</v>
      </c>
      <c r="G57" s="43"/>
      <c r="J57" s="44"/>
      <c r="K57" s="49" t="s">
        <v>24</v>
      </c>
      <c r="L57" s="50">
        <v>150</v>
      </c>
      <c r="M57" s="17" t="str">
        <f t="shared" si="0"/>
        <v>合格</v>
      </c>
    </row>
    <row r="58" spans="2:13" ht="17.25" customHeight="1">
      <c r="G58" s="39"/>
      <c r="J58" s="44"/>
      <c r="K58" s="49" t="s">
        <v>25</v>
      </c>
      <c r="L58" s="50">
        <v>149</v>
      </c>
      <c r="M58" s="17" t="str">
        <f t="shared" si="0"/>
        <v>不合格</v>
      </c>
    </row>
    <row r="59" spans="2:13" ht="17.25" customHeight="1" thickBot="1">
      <c r="B59" s="165" t="s">
        <v>26</v>
      </c>
      <c r="G59" s="39"/>
      <c r="J59" s="44"/>
      <c r="K59" s="49" t="s">
        <v>27</v>
      </c>
      <c r="L59" s="50">
        <v>165</v>
      </c>
      <c r="M59" s="17" t="str">
        <f t="shared" si="0"/>
        <v>合格</v>
      </c>
    </row>
    <row r="60" spans="2:13" ht="20.25" customHeight="1" thickTop="1">
      <c r="C60" s="9" t="s">
        <v>28</v>
      </c>
      <c r="J60" s="44"/>
      <c r="K60" s="49" t="s">
        <v>29</v>
      </c>
      <c r="L60" s="50">
        <v>152</v>
      </c>
      <c r="M60" s="17" t="str">
        <f t="shared" si="0"/>
        <v>合格</v>
      </c>
    </row>
    <row r="61" spans="2:13" ht="20.25" customHeight="1">
      <c r="B61" s="22"/>
      <c r="C61" s="9" t="s">
        <v>30</v>
      </c>
      <c r="J61" s="44"/>
      <c r="K61" s="49" t="s">
        <v>31</v>
      </c>
      <c r="L61" s="50">
        <v>138</v>
      </c>
      <c r="M61" s="17" t="str">
        <f t="shared" si="0"/>
        <v>不合格</v>
      </c>
    </row>
    <row r="62" spans="2:13" ht="20.25" customHeight="1" thickBot="1">
      <c r="B62" s="22"/>
      <c r="C62" s="9" t="s">
        <v>111</v>
      </c>
      <c r="J62" s="44"/>
      <c r="K62" s="51" t="s">
        <v>32</v>
      </c>
      <c r="L62" s="52">
        <v>181</v>
      </c>
      <c r="M62" s="18" t="str">
        <f t="shared" si="0"/>
        <v>合格</v>
      </c>
    </row>
    <row r="63" spans="2:13" ht="20.25" customHeight="1">
      <c r="B63" s="22"/>
      <c r="C63" s="9" t="s">
        <v>112</v>
      </c>
      <c r="J63" s="44"/>
      <c r="K63" s="53" t="s">
        <v>33</v>
      </c>
    </row>
    <row r="64" spans="2:13" ht="20.25" customHeight="1">
      <c r="B64" s="22"/>
      <c r="C64" s="9" t="s">
        <v>113</v>
      </c>
      <c r="J64" s="44"/>
      <c r="K64" s="53"/>
    </row>
    <row r="65" spans="2:13" ht="20.25" customHeight="1">
      <c r="B65" s="22"/>
      <c r="C65" s="9" t="s">
        <v>34</v>
      </c>
      <c r="J65" s="44"/>
    </row>
    <row r="66" spans="2:13" ht="20.25" customHeight="1">
      <c r="C66" s="9" t="s">
        <v>35</v>
      </c>
      <c r="J66" s="54"/>
      <c r="K66" s="134" t="s">
        <v>36</v>
      </c>
      <c r="L66" s="134"/>
      <c r="M66" s="134"/>
    </row>
    <row r="67" spans="2:13" ht="20.25" customHeight="1" thickBot="1">
      <c r="C67" s="9" t="s">
        <v>37</v>
      </c>
      <c r="J67" s="54"/>
    </row>
    <row r="68" spans="2:13" ht="17.25" customHeight="1">
      <c r="J68" s="54"/>
      <c r="K68" s="10" t="s">
        <v>17</v>
      </c>
      <c r="L68" s="45" t="s">
        <v>18</v>
      </c>
      <c r="M68" s="4" t="s">
        <v>19</v>
      </c>
    </row>
    <row r="69" spans="2:13" ht="17.25" customHeight="1">
      <c r="B69" s="22"/>
      <c r="J69" s="54"/>
      <c r="K69" s="46" t="s">
        <v>21</v>
      </c>
      <c r="L69" s="47">
        <v>128</v>
      </c>
      <c r="M69" s="55"/>
    </row>
    <row r="70" spans="2:13" ht="17.25" customHeight="1">
      <c r="B70" s="22"/>
      <c r="J70" s="54"/>
      <c r="K70" s="49" t="s">
        <v>22</v>
      </c>
      <c r="L70" s="50">
        <v>178</v>
      </c>
      <c r="M70" s="56"/>
    </row>
    <row r="71" spans="2:13" ht="17.25" customHeight="1">
      <c r="B71" s="22"/>
      <c r="C71" s="57" t="s">
        <v>38</v>
      </c>
      <c r="J71" s="54"/>
      <c r="K71" s="49" t="s">
        <v>24</v>
      </c>
      <c r="L71" s="50">
        <v>150</v>
      </c>
      <c r="M71" s="56"/>
    </row>
    <row r="72" spans="2:13" ht="17.25" customHeight="1">
      <c r="C72" s="6" t="s">
        <v>39</v>
      </c>
      <c r="D72" s="162" t="s">
        <v>40</v>
      </c>
      <c r="E72" s="163"/>
      <c r="F72" s="162" t="s">
        <v>41</v>
      </c>
      <c r="G72" s="164"/>
      <c r="H72" s="164"/>
      <c r="I72" s="163"/>
      <c r="J72" s="54"/>
      <c r="K72" s="49" t="s">
        <v>25</v>
      </c>
      <c r="L72" s="50">
        <v>149</v>
      </c>
      <c r="M72" s="56"/>
    </row>
    <row r="73" spans="2:13" ht="17.25" customHeight="1">
      <c r="C73" s="118" t="s">
        <v>42</v>
      </c>
      <c r="D73" s="119" t="s">
        <v>43</v>
      </c>
      <c r="E73" s="119" t="s">
        <v>44</v>
      </c>
      <c r="F73" s="144" t="s">
        <v>45</v>
      </c>
      <c r="G73" s="145"/>
      <c r="H73" s="145"/>
      <c r="I73" s="146"/>
      <c r="J73" s="59"/>
      <c r="K73" s="49" t="s">
        <v>27</v>
      </c>
      <c r="L73" s="50">
        <v>165</v>
      </c>
      <c r="M73" s="56"/>
    </row>
    <row r="74" spans="2:13" ht="17.25" customHeight="1">
      <c r="C74" s="118" t="s">
        <v>46</v>
      </c>
      <c r="D74" s="119" t="s">
        <v>47</v>
      </c>
      <c r="E74" s="119" t="s">
        <v>48</v>
      </c>
      <c r="F74" s="144" t="s">
        <v>49</v>
      </c>
      <c r="G74" s="145"/>
      <c r="H74" s="145"/>
      <c r="I74" s="146"/>
      <c r="J74" s="59"/>
      <c r="K74" s="49" t="s">
        <v>29</v>
      </c>
      <c r="L74" s="50">
        <v>152</v>
      </c>
      <c r="M74" s="56"/>
    </row>
    <row r="75" spans="2:13" ht="17.25" customHeight="1">
      <c r="K75" s="49" t="s">
        <v>31</v>
      </c>
      <c r="L75" s="50">
        <v>138</v>
      </c>
      <c r="M75" s="56"/>
    </row>
    <row r="76" spans="2:13" ht="17.25" customHeight="1" thickBot="1">
      <c r="K76" s="51" t="s">
        <v>32</v>
      </c>
      <c r="L76" s="52">
        <v>181</v>
      </c>
      <c r="M76" s="60"/>
    </row>
    <row r="78" spans="2:13" ht="17.25" customHeight="1">
      <c r="K78" s="39"/>
    </row>
    <row r="79" spans="2:13" ht="17.25" customHeight="1">
      <c r="J79" s="54"/>
      <c r="K79" s="39"/>
    </row>
    <row r="80" spans="2:13" ht="17.25" customHeight="1">
      <c r="C80" s="9" t="s">
        <v>50</v>
      </c>
      <c r="J80" s="54"/>
    </row>
    <row r="81" spans="2:15" ht="17.25" customHeight="1">
      <c r="J81" s="54"/>
      <c r="K81" s="39"/>
      <c r="L81" s="23"/>
      <c r="M81" s="44"/>
      <c r="N81" s="61"/>
      <c r="O81" s="53"/>
    </row>
    <row r="82" spans="2:15" ht="17.25" customHeight="1">
      <c r="C82" s="121" t="s">
        <v>51</v>
      </c>
      <c r="D82" s="122"/>
      <c r="E82" s="127" t="s">
        <v>114</v>
      </c>
      <c r="F82" s="127"/>
      <c r="G82" s="127"/>
      <c r="H82" s="127"/>
      <c r="I82" s="127"/>
      <c r="J82" s="127"/>
      <c r="K82" s="128"/>
      <c r="L82" s="23"/>
      <c r="M82" s="44"/>
      <c r="N82" s="61"/>
      <c r="O82" s="53"/>
    </row>
    <row r="83" spans="2:15" ht="17.25" customHeight="1">
      <c r="C83" s="123"/>
      <c r="D83" s="124"/>
      <c r="E83" s="129"/>
      <c r="F83" s="129"/>
      <c r="G83" s="129"/>
      <c r="H83" s="129"/>
      <c r="I83" s="129"/>
      <c r="J83" s="129"/>
      <c r="K83" s="130"/>
      <c r="L83" s="23"/>
      <c r="M83" s="44"/>
      <c r="N83" s="61"/>
      <c r="O83" s="53"/>
    </row>
    <row r="84" spans="2:15" ht="17.25" customHeight="1">
      <c r="C84" s="123"/>
      <c r="D84" s="124"/>
      <c r="E84" s="129"/>
      <c r="F84" s="129"/>
      <c r="G84" s="129"/>
      <c r="H84" s="129"/>
      <c r="I84" s="129"/>
      <c r="J84" s="129"/>
      <c r="K84" s="130"/>
      <c r="L84" s="23"/>
      <c r="M84" s="44"/>
      <c r="N84" s="61"/>
      <c r="O84" s="53"/>
    </row>
    <row r="85" spans="2:15" ht="17.25" customHeight="1">
      <c r="C85" s="123"/>
      <c r="D85" s="124"/>
      <c r="E85" s="129"/>
      <c r="F85" s="129"/>
      <c r="G85" s="129"/>
      <c r="H85" s="129"/>
      <c r="I85" s="129"/>
      <c r="J85" s="129"/>
      <c r="K85" s="130"/>
      <c r="L85" s="23"/>
      <c r="M85" s="44"/>
      <c r="N85" s="61"/>
      <c r="O85" s="53"/>
    </row>
    <row r="86" spans="2:15" ht="17.25" customHeight="1" thickBot="1">
      <c r="C86" s="125"/>
      <c r="D86" s="126"/>
      <c r="E86" s="131"/>
      <c r="F86" s="131"/>
      <c r="G86" s="131"/>
      <c r="H86" s="131"/>
      <c r="I86" s="131"/>
      <c r="J86" s="131"/>
      <c r="K86" s="132"/>
      <c r="L86" s="23"/>
      <c r="M86" s="44"/>
      <c r="N86" s="61"/>
      <c r="O86" s="53"/>
    </row>
    <row r="87" spans="2:15" ht="17.25" customHeight="1" thickTop="1">
      <c r="C87" s="7"/>
      <c r="D87" s="7"/>
      <c r="E87" s="11"/>
      <c r="F87" s="11"/>
      <c r="G87" s="11"/>
      <c r="H87" s="11"/>
      <c r="I87" s="11"/>
      <c r="J87" s="11"/>
      <c r="K87" s="11"/>
      <c r="L87" s="23"/>
      <c r="M87" s="44"/>
      <c r="N87" s="61"/>
      <c r="O87" s="53"/>
    </row>
    <row r="88" spans="2:15" ht="17.25" customHeight="1">
      <c r="C88" s="7"/>
      <c r="D88" s="7"/>
      <c r="E88" s="11"/>
      <c r="F88" s="11"/>
      <c r="G88" s="11"/>
      <c r="H88" s="11"/>
      <c r="I88" s="11"/>
      <c r="J88" s="11"/>
      <c r="K88" s="11"/>
      <c r="L88" s="23"/>
      <c r="M88" s="44"/>
      <c r="N88" s="61"/>
      <c r="O88" s="53"/>
    </row>
    <row r="89" spans="2:15" ht="17.25" customHeight="1">
      <c r="C89" s="48"/>
      <c r="D89" s="48"/>
      <c r="E89" s="48"/>
      <c r="F89" s="48"/>
      <c r="G89" s="48"/>
      <c r="H89" s="48"/>
      <c r="I89" s="48"/>
      <c r="J89" s="62"/>
      <c r="K89" s="39"/>
      <c r="L89" s="23"/>
      <c r="M89" s="44"/>
      <c r="N89" s="61"/>
      <c r="O89" s="53"/>
    </row>
    <row r="90" spans="2:15" ht="17.25" customHeight="1">
      <c r="B90" s="40" t="s">
        <v>124</v>
      </c>
      <c r="C90" s="41"/>
      <c r="D90" s="41"/>
      <c r="E90" s="41"/>
      <c r="J90" s="40" t="s">
        <v>124</v>
      </c>
      <c r="K90" s="41"/>
      <c r="L90" s="41"/>
      <c r="M90" s="41"/>
      <c r="N90" s="61"/>
      <c r="O90" s="53"/>
    </row>
    <row r="91" spans="2:15" ht="17.25" customHeight="1">
      <c r="J91" s="54"/>
      <c r="K91" s="39"/>
      <c r="L91" s="23"/>
      <c r="M91" s="44"/>
      <c r="N91" s="61"/>
      <c r="O91" s="53"/>
    </row>
    <row r="92" spans="2:15" ht="17.25" customHeight="1">
      <c r="C92" s="63" t="s">
        <v>115</v>
      </c>
      <c r="K92" s="63" t="s">
        <v>115</v>
      </c>
    </row>
    <row r="94" spans="2:15" ht="123.75" customHeight="1"/>
    <row r="95" spans="2:15" ht="17.25" customHeight="1">
      <c r="C95" s="12" t="s">
        <v>118</v>
      </c>
      <c r="K95" s="12" t="s">
        <v>118</v>
      </c>
    </row>
    <row r="96" spans="2:15" ht="17.25" customHeight="1">
      <c r="C96" s="9" t="s">
        <v>119</v>
      </c>
      <c r="K96" s="9" t="s">
        <v>119</v>
      </c>
      <c r="O96" s="64"/>
    </row>
    <row r="97" spans="3:15" ht="17.25" customHeight="1">
      <c r="K97" s="133"/>
      <c r="L97" s="133"/>
      <c r="M97" s="64"/>
      <c r="N97" s="64"/>
      <c r="O97" s="64"/>
    </row>
    <row r="98" spans="3:15" ht="17.25" customHeight="1" thickBot="1">
      <c r="C98" s="65" t="s">
        <v>52</v>
      </c>
      <c r="D98" s="65"/>
      <c r="E98" s="65"/>
      <c r="F98" s="65"/>
      <c r="G98" s="65"/>
      <c r="J98" s="65" t="s">
        <v>52</v>
      </c>
      <c r="K98" s="65"/>
      <c r="L98" s="65"/>
      <c r="M98" s="65"/>
      <c r="N98" s="65"/>
    </row>
    <row r="99" spans="3:15" ht="17.25" customHeight="1">
      <c r="C99" s="66" t="s">
        <v>17</v>
      </c>
      <c r="D99" s="67" t="s">
        <v>53</v>
      </c>
      <c r="E99" s="67" t="s">
        <v>54</v>
      </c>
      <c r="F99" s="67" t="s">
        <v>55</v>
      </c>
      <c r="G99" s="68" t="s">
        <v>19</v>
      </c>
      <c r="J99" s="66" t="s">
        <v>17</v>
      </c>
      <c r="K99" s="67" t="s">
        <v>53</v>
      </c>
      <c r="L99" s="67" t="s">
        <v>54</v>
      </c>
      <c r="M99" s="67" t="s">
        <v>55</v>
      </c>
      <c r="N99" s="68" t="s">
        <v>19</v>
      </c>
    </row>
    <row r="100" spans="3:15" ht="17.25" customHeight="1">
      <c r="C100" s="69" t="s">
        <v>56</v>
      </c>
      <c r="D100" s="70">
        <v>55</v>
      </c>
      <c r="E100" s="70">
        <v>78</v>
      </c>
      <c r="F100" s="71">
        <f t="shared" ref="F100:F107" si="1">SUM(D100:E100)</f>
        <v>133</v>
      </c>
      <c r="G100" s="72" t="str">
        <f>IF(F100&gt;=150,"合格","不合格")</f>
        <v>不合格</v>
      </c>
      <c r="J100" s="69" t="s">
        <v>56</v>
      </c>
      <c r="K100" s="70">
        <v>55</v>
      </c>
      <c r="L100" s="70">
        <v>78</v>
      </c>
      <c r="M100" s="73"/>
      <c r="N100" s="72"/>
    </row>
    <row r="101" spans="3:15" ht="17.25" customHeight="1">
      <c r="C101" s="74" t="s">
        <v>57</v>
      </c>
      <c r="D101" s="75">
        <v>70</v>
      </c>
      <c r="E101" s="75">
        <v>81</v>
      </c>
      <c r="F101" s="76">
        <f t="shared" si="1"/>
        <v>151</v>
      </c>
      <c r="G101" s="77" t="str">
        <f t="shared" ref="G101:G107" si="2">IF(F101&gt;=150,"合格","不合格")</f>
        <v>合格</v>
      </c>
      <c r="J101" s="74" t="s">
        <v>57</v>
      </c>
      <c r="K101" s="75">
        <v>70</v>
      </c>
      <c r="L101" s="75">
        <v>81</v>
      </c>
      <c r="M101" s="78"/>
      <c r="N101" s="77"/>
    </row>
    <row r="102" spans="3:15" ht="17.25" customHeight="1">
      <c r="C102" s="74" t="s">
        <v>58</v>
      </c>
      <c r="D102" s="75">
        <v>67</v>
      </c>
      <c r="E102" s="75">
        <v>79</v>
      </c>
      <c r="F102" s="76">
        <f t="shared" si="1"/>
        <v>146</v>
      </c>
      <c r="G102" s="77" t="str">
        <f t="shared" si="2"/>
        <v>不合格</v>
      </c>
      <c r="J102" s="74" t="s">
        <v>58</v>
      </c>
      <c r="K102" s="75">
        <v>67</v>
      </c>
      <c r="L102" s="75">
        <v>79</v>
      </c>
      <c r="M102" s="78"/>
      <c r="N102" s="77"/>
    </row>
    <row r="103" spans="3:15" ht="17.25" customHeight="1">
      <c r="C103" s="74" t="s">
        <v>59</v>
      </c>
      <c r="D103" s="75">
        <v>68</v>
      </c>
      <c r="E103" s="75">
        <v>77</v>
      </c>
      <c r="F103" s="76">
        <f t="shared" si="1"/>
        <v>145</v>
      </c>
      <c r="G103" s="77" t="str">
        <f t="shared" si="2"/>
        <v>不合格</v>
      </c>
      <c r="J103" s="74" t="s">
        <v>59</v>
      </c>
      <c r="K103" s="75">
        <v>68</v>
      </c>
      <c r="L103" s="75">
        <v>77</v>
      </c>
      <c r="M103" s="78"/>
      <c r="N103" s="77"/>
    </row>
    <row r="104" spans="3:15" ht="17.25" customHeight="1">
      <c r="C104" s="74" t="s">
        <v>60</v>
      </c>
      <c r="D104" s="75">
        <v>85</v>
      </c>
      <c r="E104" s="75">
        <v>68</v>
      </c>
      <c r="F104" s="76">
        <f t="shared" si="1"/>
        <v>153</v>
      </c>
      <c r="G104" s="77" t="str">
        <f t="shared" si="2"/>
        <v>合格</v>
      </c>
      <c r="J104" s="74" t="s">
        <v>60</v>
      </c>
      <c r="K104" s="75">
        <v>85</v>
      </c>
      <c r="L104" s="75">
        <v>68</v>
      </c>
      <c r="M104" s="78"/>
      <c r="N104" s="77"/>
    </row>
    <row r="105" spans="3:15" ht="17.25" customHeight="1">
      <c r="C105" s="74" t="s">
        <v>61</v>
      </c>
      <c r="D105" s="75">
        <v>57</v>
      </c>
      <c r="E105" s="75">
        <v>70</v>
      </c>
      <c r="F105" s="76">
        <f t="shared" si="1"/>
        <v>127</v>
      </c>
      <c r="G105" s="77" t="str">
        <f t="shared" si="2"/>
        <v>不合格</v>
      </c>
      <c r="J105" s="74" t="s">
        <v>61</v>
      </c>
      <c r="K105" s="75">
        <v>57</v>
      </c>
      <c r="L105" s="75">
        <v>70</v>
      </c>
      <c r="M105" s="78"/>
      <c r="N105" s="77"/>
    </row>
    <row r="106" spans="3:15" ht="17.25" customHeight="1">
      <c r="C106" s="74" t="s">
        <v>62</v>
      </c>
      <c r="D106" s="75">
        <v>70</v>
      </c>
      <c r="E106" s="75">
        <v>79</v>
      </c>
      <c r="F106" s="76">
        <f t="shared" si="1"/>
        <v>149</v>
      </c>
      <c r="G106" s="77" t="str">
        <f t="shared" si="2"/>
        <v>不合格</v>
      </c>
      <c r="J106" s="74" t="s">
        <v>62</v>
      </c>
      <c r="K106" s="75">
        <v>70</v>
      </c>
      <c r="L106" s="75">
        <v>79</v>
      </c>
      <c r="M106" s="78"/>
      <c r="N106" s="77"/>
    </row>
    <row r="107" spans="3:15" ht="17.25" customHeight="1" thickBot="1">
      <c r="C107" s="79" t="s">
        <v>63</v>
      </c>
      <c r="D107" s="80">
        <v>68</v>
      </c>
      <c r="E107" s="80">
        <v>82</v>
      </c>
      <c r="F107" s="81">
        <f t="shared" si="1"/>
        <v>150</v>
      </c>
      <c r="G107" s="82" t="str">
        <f t="shared" si="2"/>
        <v>合格</v>
      </c>
      <c r="J107" s="79" t="s">
        <v>63</v>
      </c>
      <c r="K107" s="80">
        <v>68</v>
      </c>
      <c r="L107" s="80">
        <v>82</v>
      </c>
      <c r="M107" s="83"/>
      <c r="N107" s="82"/>
    </row>
    <row r="109" spans="3:15" ht="17.25" customHeight="1">
      <c r="C109" s="9" t="s">
        <v>64</v>
      </c>
      <c r="D109" s="84" t="s">
        <v>120</v>
      </c>
      <c r="J109" s="9" t="s">
        <v>64</v>
      </c>
      <c r="K109" s="84" t="s">
        <v>120</v>
      </c>
    </row>
    <row r="110" spans="3:15" ht="17.25" customHeight="1">
      <c r="D110" s="12" t="s">
        <v>65</v>
      </c>
      <c r="F110" s="85" t="s">
        <v>66</v>
      </c>
      <c r="G110" s="9" t="s">
        <v>67</v>
      </c>
      <c r="K110" s="12" t="s">
        <v>65</v>
      </c>
      <c r="M110" s="85" t="s">
        <v>66</v>
      </c>
      <c r="N110" s="9" t="s">
        <v>68</v>
      </c>
    </row>
    <row r="111" spans="3:15" ht="17.25" customHeight="1">
      <c r="D111" s="12" t="s">
        <v>69</v>
      </c>
      <c r="F111" s="86" t="s">
        <v>70</v>
      </c>
      <c r="G111" s="9" t="s">
        <v>67</v>
      </c>
      <c r="K111" s="12" t="s">
        <v>69</v>
      </c>
      <c r="M111" s="86" t="s">
        <v>70</v>
      </c>
      <c r="N111" s="9" t="s">
        <v>68</v>
      </c>
    </row>
    <row r="113" spans="2:13" ht="17.25" customHeight="1">
      <c r="C113" s="9" t="s">
        <v>71</v>
      </c>
      <c r="D113" s="9" t="s">
        <v>72</v>
      </c>
      <c r="J113" s="9" t="s">
        <v>71</v>
      </c>
      <c r="K113" s="9" t="s">
        <v>72</v>
      </c>
    </row>
    <row r="114" spans="2:13" ht="45.75" customHeight="1"/>
    <row r="115" spans="2:13" ht="17.25" customHeight="1">
      <c r="D115" s="13" t="s">
        <v>73</v>
      </c>
      <c r="E115" s="13" t="s">
        <v>74</v>
      </c>
      <c r="K115" s="13" t="s">
        <v>73</v>
      </c>
      <c r="L115" s="13" t="s">
        <v>74</v>
      </c>
    </row>
    <row r="116" spans="2:13" ht="17.25" customHeight="1">
      <c r="D116" s="20">
        <v>1</v>
      </c>
      <c r="E116" s="87">
        <f>LARGE($F$100:$F$107,D116)</f>
        <v>153</v>
      </c>
      <c r="K116" s="19">
        <v>1</v>
      </c>
      <c r="L116" s="58"/>
    </row>
    <row r="117" spans="2:13" ht="17.25" customHeight="1">
      <c r="D117" s="20">
        <v>2</v>
      </c>
      <c r="E117" s="87">
        <f>LARGE($F$100:$F$107,D117)</f>
        <v>151</v>
      </c>
      <c r="K117" s="19">
        <v>2</v>
      </c>
      <c r="L117" s="58"/>
    </row>
    <row r="118" spans="2:13" ht="17.25" customHeight="1">
      <c r="D118" s="20">
        <v>3</v>
      </c>
      <c r="E118" s="87">
        <f>LARGE($F$100:$F$107,D118)</f>
        <v>150</v>
      </c>
      <c r="K118" s="19">
        <v>3</v>
      </c>
      <c r="L118" s="58"/>
    </row>
    <row r="123" spans="2:13" ht="51" customHeight="1"/>
    <row r="126" spans="2:13" ht="17.25" customHeight="1">
      <c r="B126" s="40" t="s">
        <v>15</v>
      </c>
      <c r="C126" s="41"/>
      <c r="D126" s="41"/>
      <c r="E126" s="41"/>
      <c r="J126" s="40" t="s">
        <v>15</v>
      </c>
      <c r="K126" s="41"/>
      <c r="L126" s="41"/>
      <c r="M126" s="41"/>
    </row>
    <row r="128" spans="2:13" ht="17.25" customHeight="1">
      <c r="C128" s="63" t="s">
        <v>115</v>
      </c>
      <c r="K128" s="63" t="s">
        <v>115</v>
      </c>
    </row>
    <row r="130" spans="2:14" ht="17.25" customHeight="1">
      <c r="K130" s="134" t="s">
        <v>75</v>
      </c>
      <c r="L130" s="134"/>
      <c r="M130" s="134"/>
    </row>
    <row r="132" spans="2:14" ht="17.25" customHeight="1" thickBot="1">
      <c r="B132" s="65" t="s">
        <v>52</v>
      </c>
      <c r="C132" s="65"/>
      <c r="D132" s="65"/>
      <c r="E132" s="65"/>
      <c r="K132" s="65" t="s">
        <v>52</v>
      </c>
      <c r="L132" s="65"/>
      <c r="M132" s="65"/>
      <c r="N132" s="65"/>
    </row>
    <row r="133" spans="2:14" ht="17.25" customHeight="1">
      <c r="B133" s="66" t="s">
        <v>17</v>
      </c>
      <c r="C133" s="67" t="s">
        <v>55</v>
      </c>
      <c r="D133" s="67" t="s">
        <v>73</v>
      </c>
      <c r="E133" s="68" t="s">
        <v>19</v>
      </c>
      <c r="K133" s="66" t="s">
        <v>17</v>
      </c>
      <c r="L133" s="67" t="s">
        <v>55</v>
      </c>
      <c r="M133" s="67" t="s">
        <v>73</v>
      </c>
      <c r="N133" s="68" t="s">
        <v>19</v>
      </c>
    </row>
    <row r="134" spans="2:14" ht="17.25" customHeight="1">
      <c r="B134" s="69" t="s">
        <v>56</v>
      </c>
      <c r="C134" s="71">
        <v>133</v>
      </c>
      <c r="D134" s="88">
        <f t="shared" ref="D134:D141" si="3">RANK(C134,$C$134:$C$141,0)</f>
        <v>7</v>
      </c>
      <c r="E134" s="89" t="str">
        <f>IF(D134&lt;=5,"合格","")</f>
        <v/>
      </c>
      <c r="K134" s="69" t="s">
        <v>56</v>
      </c>
      <c r="L134" s="71">
        <v>133</v>
      </c>
      <c r="M134" s="88"/>
      <c r="N134" s="89"/>
    </row>
    <row r="135" spans="2:14" ht="17.25" customHeight="1">
      <c r="B135" s="74" t="s">
        <v>57</v>
      </c>
      <c r="C135" s="76">
        <v>151</v>
      </c>
      <c r="D135" s="90">
        <f t="shared" si="3"/>
        <v>2</v>
      </c>
      <c r="E135" s="91" t="str">
        <f>IF(D135&lt;=5,"合格","")</f>
        <v>合格</v>
      </c>
      <c r="K135" s="74" t="s">
        <v>57</v>
      </c>
      <c r="L135" s="76">
        <v>151</v>
      </c>
      <c r="M135" s="90"/>
      <c r="N135" s="91"/>
    </row>
    <row r="136" spans="2:14" ht="17.25" customHeight="1">
      <c r="B136" s="74" t="s">
        <v>58</v>
      </c>
      <c r="C136" s="76">
        <v>146</v>
      </c>
      <c r="D136" s="90">
        <f t="shared" si="3"/>
        <v>5</v>
      </c>
      <c r="E136" s="91" t="str">
        <f t="shared" ref="E136:E141" si="4">IF(D136&lt;=5,"合格","")</f>
        <v>合格</v>
      </c>
      <c r="K136" s="74" t="s">
        <v>58</v>
      </c>
      <c r="L136" s="76">
        <v>146</v>
      </c>
      <c r="M136" s="90"/>
      <c r="N136" s="91"/>
    </row>
    <row r="137" spans="2:14" ht="17.25" customHeight="1">
      <c r="B137" s="74" t="s">
        <v>59</v>
      </c>
      <c r="C137" s="76">
        <v>145</v>
      </c>
      <c r="D137" s="90">
        <f t="shared" si="3"/>
        <v>6</v>
      </c>
      <c r="E137" s="91" t="str">
        <f t="shared" si="4"/>
        <v/>
      </c>
      <c r="K137" s="74" t="s">
        <v>59</v>
      </c>
      <c r="L137" s="76">
        <v>145</v>
      </c>
      <c r="M137" s="90"/>
      <c r="N137" s="91"/>
    </row>
    <row r="138" spans="2:14" ht="17.25" customHeight="1">
      <c r="B138" s="74" t="s">
        <v>60</v>
      </c>
      <c r="C138" s="76">
        <v>153</v>
      </c>
      <c r="D138" s="90">
        <f t="shared" si="3"/>
        <v>1</v>
      </c>
      <c r="E138" s="91" t="str">
        <f t="shared" si="4"/>
        <v>合格</v>
      </c>
      <c r="K138" s="74" t="s">
        <v>60</v>
      </c>
      <c r="L138" s="76">
        <v>153</v>
      </c>
      <c r="M138" s="90"/>
      <c r="N138" s="91"/>
    </row>
    <row r="139" spans="2:14" ht="17.25" customHeight="1">
      <c r="B139" s="74" t="s">
        <v>61</v>
      </c>
      <c r="C139" s="76">
        <v>127</v>
      </c>
      <c r="D139" s="90">
        <f t="shared" si="3"/>
        <v>8</v>
      </c>
      <c r="E139" s="91" t="str">
        <f t="shared" si="4"/>
        <v/>
      </c>
      <c r="K139" s="74" t="s">
        <v>61</v>
      </c>
      <c r="L139" s="76">
        <v>127</v>
      </c>
      <c r="M139" s="90"/>
      <c r="N139" s="91"/>
    </row>
    <row r="140" spans="2:14" ht="17.25" customHeight="1">
      <c r="B140" s="74" t="s">
        <v>62</v>
      </c>
      <c r="C140" s="76">
        <v>149</v>
      </c>
      <c r="D140" s="90">
        <f t="shared" si="3"/>
        <v>4</v>
      </c>
      <c r="E140" s="91" t="str">
        <f t="shared" si="4"/>
        <v>合格</v>
      </c>
      <c r="K140" s="74" t="s">
        <v>62</v>
      </c>
      <c r="L140" s="76">
        <v>149</v>
      </c>
      <c r="M140" s="90"/>
      <c r="N140" s="91"/>
    </row>
    <row r="141" spans="2:14" ht="17.25" customHeight="1" thickBot="1">
      <c r="B141" s="92" t="s">
        <v>63</v>
      </c>
      <c r="C141" s="93">
        <v>150</v>
      </c>
      <c r="D141" s="94">
        <f t="shared" si="3"/>
        <v>3</v>
      </c>
      <c r="E141" s="95" t="str">
        <f t="shared" si="4"/>
        <v>合格</v>
      </c>
      <c r="K141" s="79" t="s">
        <v>63</v>
      </c>
      <c r="L141" s="81">
        <v>150</v>
      </c>
      <c r="M141" s="96"/>
      <c r="N141" s="97"/>
    </row>
    <row r="142" spans="2:14" ht="17.25" customHeight="1" thickBot="1">
      <c r="B142" s="8" t="s">
        <v>76</v>
      </c>
      <c r="C142" s="98">
        <f>AVERAGE(C134:C141)</f>
        <v>144.25</v>
      </c>
      <c r="D142" s="99"/>
      <c r="E142" s="100"/>
      <c r="K142" s="8" t="s">
        <v>76</v>
      </c>
      <c r="L142" s="101"/>
      <c r="M142" s="99"/>
      <c r="N142" s="100"/>
    </row>
    <row r="144" spans="2:14" ht="17.25" customHeight="1">
      <c r="B144" s="9" t="s">
        <v>64</v>
      </c>
      <c r="C144" s="84" t="s">
        <v>97</v>
      </c>
      <c r="J144" s="9" t="s">
        <v>64</v>
      </c>
      <c r="K144" s="84" t="s">
        <v>97</v>
      </c>
    </row>
    <row r="146" spans="2:14" ht="17.25" customHeight="1">
      <c r="B146" s="9" t="s">
        <v>77</v>
      </c>
      <c r="C146" s="9" t="s">
        <v>98</v>
      </c>
      <c r="J146" s="9" t="s">
        <v>77</v>
      </c>
      <c r="K146" s="9" t="s">
        <v>98</v>
      </c>
    </row>
    <row r="148" spans="2:14" ht="17.25" customHeight="1">
      <c r="B148" s="9" t="s">
        <v>78</v>
      </c>
      <c r="C148" s="9" t="s">
        <v>99</v>
      </c>
      <c r="J148" s="9" t="s">
        <v>78</v>
      </c>
      <c r="K148" s="9" t="s">
        <v>99</v>
      </c>
    </row>
    <row r="150" spans="2:14" ht="17.25" customHeight="1">
      <c r="F150" s="102">
        <f>COUNTBLANK(E134:E141)</f>
        <v>3</v>
      </c>
      <c r="N150" s="102"/>
    </row>
    <row r="154" spans="2:14" ht="17.25" customHeight="1">
      <c r="B154" s="9" t="s">
        <v>79</v>
      </c>
      <c r="C154" s="9" t="s">
        <v>100</v>
      </c>
      <c r="J154" s="9" t="s">
        <v>79</v>
      </c>
      <c r="K154" s="9" t="s">
        <v>100</v>
      </c>
    </row>
    <row r="156" spans="2:14" ht="17.25" customHeight="1">
      <c r="F156" s="103">
        <f>SUMIF(E134:E141,E135,C134:C141)</f>
        <v>749</v>
      </c>
      <c r="G156" s="104" t="s">
        <v>80</v>
      </c>
      <c r="N156" s="102"/>
    </row>
    <row r="160" spans="2:14" ht="17.25" customHeight="1">
      <c r="B160" s="9" t="s">
        <v>81</v>
      </c>
      <c r="C160" s="9" t="s">
        <v>82</v>
      </c>
      <c r="J160" s="9" t="s">
        <v>81</v>
      </c>
      <c r="K160" s="9" t="s">
        <v>82</v>
      </c>
    </row>
    <row r="162" spans="2:14" ht="17.25" customHeight="1">
      <c r="F162" s="102">
        <f>ROUNDDOWN(C142,1)</f>
        <v>144.19999999999999</v>
      </c>
      <c r="N162" s="102"/>
    </row>
    <row r="169" spans="2:14" ht="24" customHeight="1">
      <c r="C169" s="135" t="s">
        <v>83</v>
      </c>
      <c r="D169" s="137" t="s">
        <v>84</v>
      </c>
      <c r="E169" s="137"/>
      <c r="F169" s="138" t="s">
        <v>101</v>
      </c>
      <c r="G169" s="139"/>
      <c r="H169" s="139"/>
      <c r="I169" s="139"/>
      <c r="J169" s="139"/>
      <c r="K169" s="139"/>
      <c r="L169" s="139"/>
      <c r="M169" s="139"/>
      <c r="N169" s="140"/>
    </row>
    <row r="170" spans="2:14" ht="24" customHeight="1" thickBot="1">
      <c r="C170" s="136"/>
      <c r="D170" s="143" t="s">
        <v>85</v>
      </c>
      <c r="E170" s="143"/>
      <c r="F170" s="141"/>
      <c r="G170" s="141"/>
      <c r="H170" s="141"/>
      <c r="I170" s="141"/>
      <c r="J170" s="141"/>
      <c r="K170" s="141"/>
      <c r="L170" s="141"/>
      <c r="M170" s="141"/>
      <c r="N170" s="142"/>
    </row>
    <row r="171" spans="2:14" ht="17.25" customHeight="1" thickTop="1"/>
    <row r="172" spans="2:14" ht="17.25" customHeight="1">
      <c r="E172" s="24" t="s">
        <v>86</v>
      </c>
    </row>
    <row r="175" spans="2:14" ht="17.25" customHeight="1">
      <c r="B175" s="40" t="s">
        <v>15</v>
      </c>
      <c r="C175" s="41"/>
      <c r="D175" s="41"/>
      <c r="E175" s="41"/>
      <c r="J175" s="40" t="s">
        <v>15</v>
      </c>
      <c r="K175" s="41"/>
      <c r="L175" s="41"/>
      <c r="M175" s="41"/>
    </row>
    <row r="176" spans="2:14" ht="17.25" customHeight="1">
      <c r="B176" s="24"/>
    </row>
    <row r="177" spans="2:13" ht="17.25" customHeight="1" thickBot="1">
      <c r="B177" s="105" t="s">
        <v>16</v>
      </c>
      <c r="C177" s="9" t="s">
        <v>87</v>
      </c>
    </row>
    <row r="178" spans="2:13" ht="17.25" customHeight="1" thickTop="1">
      <c r="J178" s="9" t="s">
        <v>88</v>
      </c>
    </row>
    <row r="179" spans="2:13" ht="17.25" customHeight="1">
      <c r="D179" s="14"/>
      <c r="E179" s="14"/>
      <c r="F179" s="14"/>
      <c r="G179" s="14"/>
      <c r="J179" s="106" t="s">
        <v>116</v>
      </c>
    </row>
    <row r="180" spans="2:13" ht="17.25" customHeight="1">
      <c r="C180" s="13" t="s">
        <v>89</v>
      </c>
      <c r="D180" s="13" t="s">
        <v>90</v>
      </c>
      <c r="E180" s="13" t="s">
        <v>91</v>
      </c>
      <c r="F180" s="13" t="s">
        <v>92</v>
      </c>
      <c r="J180" s="9" t="s">
        <v>93</v>
      </c>
    </row>
    <row r="181" spans="2:13" ht="17.25" customHeight="1">
      <c r="C181" s="107">
        <v>43018</v>
      </c>
      <c r="D181" s="108">
        <v>120</v>
      </c>
      <c r="E181" s="108">
        <v>1000</v>
      </c>
      <c r="F181" s="109">
        <f t="shared" ref="F181:F186" si="5">D181*E181</f>
        <v>120000</v>
      </c>
      <c r="J181" s="110" t="s">
        <v>123</v>
      </c>
    </row>
    <row r="182" spans="2:13" ht="17.25" customHeight="1">
      <c r="C182" s="107">
        <v>43019</v>
      </c>
      <c r="D182" s="108">
        <v>90</v>
      </c>
      <c r="E182" s="108">
        <v>1000</v>
      </c>
      <c r="F182" s="108">
        <f t="shared" si="5"/>
        <v>90000</v>
      </c>
      <c r="J182" s="9" t="s">
        <v>102</v>
      </c>
    </row>
    <row r="183" spans="2:13" ht="17.25" customHeight="1">
      <c r="C183" s="107">
        <v>43020</v>
      </c>
      <c r="D183" s="108">
        <v>130</v>
      </c>
      <c r="E183" s="108">
        <v>1000</v>
      </c>
      <c r="F183" s="108">
        <f t="shared" si="5"/>
        <v>130000</v>
      </c>
    </row>
    <row r="184" spans="2:13" ht="17.25" customHeight="1">
      <c r="C184" s="111">
        <v>43021</v>
      </c>
      <c r="D184" s="108"/>
      <c r="E184" s="108">
        <v>1000</v>
      </c>
      <c r="F184" s="112">
        <f t="shared" si="5"/>
        <v>0</v>
      </c>
      <c r="J184" s="113" t="s">
        <v>121</v>
      </c>
      <c r="K184" s="114"/>
      <c r="L184" s="114"/>
      <c r="M184" s="114"/>
    </row>
    <row r="185" spans="2:13" ht="17.25" customHeight="1">
      <c r="C185" s="111">
        <v>43022</v>
      </c>
      <c r="D185" s="108"/>
      <c r="E185" s="108">
        <v>1000</v>
      </c>
      <c r="F185" s="112">
        <f t="shared" si="5"/>
        <v>0</v>
      </c>
      <c r="J185" s="114" t="s">
        <v>122</v>
      </c>
      <c r="K185" s="114"/>
      <c r="L185" s="114"/>
      <c r="M185" s="114"/>
    </row>
    <row r="186" spans="2:13" ht="17.25" customHeight="1">
      <c r="C186" s="111">
        <v>43023</v>
      </c>
      <c r="D186" s="108"/>
      <c r="E186" s="108">
        <v>1000</v>
      </c>
      <c r="F186" s="112">
        <f t="shared" si="5"/>
        <v>0</v>
      </c>
    </row>
    <row r="187" spans="2:13" ht="17.25" customHeight="1">
      <c r="C187" s="15" t="s">
        <v>94</v>
      </c>
      <c r="D187" s="108">
        <f>SUM(D181:D186)</f>
        <v>340</v>
      </c>
      <c r="E187" s="108">
        <f>SUM(E181:E186)</f>
        <v>6000</v>
      </c>
      <c r="F187" s="115">
        <f>SUM(F181:F186)</f>
        <v>340000</v>
      </c>
    </row>
    <row r="188" spans="2:13" ht="17.25" customHeight="1">
      <c r="C188" s="116"/>
    </row>
    <row r="191" spans="2:13" ht="17.25" customHeight="1">
      <c r="C191" s="63" t="s">
        <v>115</v>
      </c>
      <c r="K191" s="63" t="s">
        <v>115</v>
      </c>
    </row>
    <row r="194" spans="3:14" ht="17.25" customHeight="1">
      <c r="C194" s="13" t="s">
        <v>89</v>
      </c>
      <c r="D194" s="13" t="s">
        <v>90</v>
      </c>
      <c r="E194" s="13" t="s">
        <v>91</v>
      </c>
      <c r="F194" s="13" t="s">
        <v>92</v>
      </c>
      <c r="K194" s="13" t="s">
        <v>89</v>
      </c>
      <c r="L194" s="13" t="s">
        <v>90</v>
      </c>
      <c r="M194" s="13" t="s">
        <v>91</v>
      </c>
      <c r="N194" s="13" t="s">
        <v>92</v>
      </c>
    </row>
    <row r="195" spans="3:14" ht="17.25" customHeight="1">
      <c r="C195" s="107">
        <f ca="1">TODAY()</f>
        <v>42820</v>
      </c>
      <c r="D195" s="108">
        <v>120</v>
      </c>
      <c r="E195" s="108">
        <v>1000</v>
      </c>
      <c r="F195" s="117">
        <f t="shared" ref="F195:F200" si="6">IF(D195="","",D195*E195)</f>
        <v>120000</v>
      </c>
      <c r="K195" s="107">
        <f ca="1">TODAY()</f>
        <v>42820</v>
      </c>
      <c r="L195" s="108">
        <v>120</v>
      </c>
      <c r="M195" s="108">
        <v>1000</v>
      </c>
      <c r="N195" s="117"/>
    </row>
    <row r="196" spans="3:14" ht="17.25" customHeight="1">
      <c r="C196" s="107">
        <f ca="1">C195+1</f>
        <v>42821</v>
      </c>
      <c r="D196" s="108">
        <v>90</v>
      </c>
      <c r="E196" s="108">
        <v>1000</v>
      </c>
      <c r="F196" s="117">
        <f t="shared" si="6"/>
        <v>90000</v>
      </c>
      <c r="K196" s="107">
        <f ca="1">K195+1</f>
        <v>42821</v>
      </c>
      <c r="L196" s="108">
        <v>90</v>
      </c>
      <c r="M196" s="108">
        <v>1000</v>
      </c>
      <c r="N196" s="117"/>
    </row>
    <row r="197" spans="3:14" ht="17.25" customHeight="1">
      <c r="C197" s="107">
        <f t="shared" ref="C197:C200" ca="1" si="7">C196+1</f>
        <v>42822</v>
      </c>
      <c r="D197" s="108">
        <v>130</v>
      </c>
      <c r="E197" s="108">
        <v>1000</v>
      </c>
      <c r="F197" s="117">
        <f t="shared" si="6"/>
        <v>130000</v>
      </c>
      <c r="K197" s="107">
        <f t="shared" ref="K197:K200" ca="1" si="8">K196+1</f>
        <v>42822</v>
      </c>
      <c r="L197" s="108">
        <v>130</v>
      </c>
      <c r="M197" s="108">
        <v>1000</v>
      </c>
      <c r="N197" s="117"/>
    </row>
    <row r="198" spans="3:14" ht="17.25" customHeight="1">
      <c r="C198" s="120">
        <f t="shared" ca="1" si="7"/>
        <v>42823</v>
      </c>
      <c r="D198" s="108"/>
      <c r="E198" s="108">
        <v>1000</v>
      </c>
      <c r="F198" s="117" t="str">
        <f t="shared" si="6"/>
        <v/>
      </c>
      <c r="K198" s="120">
        <f t="shared" ca="1" si="8"/>
        <v>42823</v>
      </c>
      <c r="L198" s="108"/>
      <c r="M198" s="108">
        <v>1000</v>
      </c>
      <c r="N198" s="117"/>
    </row>
    <row r="199" spans="3:14" ht="17.25" customHeight="1">
      <c r="C199" s="120">
        <f t="shared" ca="1" si="7"/>
        <v>42824</v>
      </c>
      <c r="D199" s="108"/>
      <c r="E199" s="108">
        <v>1000</v>
      </c>
      <c r="F199" s="117" t="str">
        <f t="shared" si="6"/>
        <v/>
      </c>
      <c r="K199" s="120">
        <f t="shared" ca="1" si="8"/>
        <v>42824</v>
      </c>
      <c r="L199" s="108"/>
      <c r="M199" s="108">
        <v>1000</v>
      </c>
      <c r="N199" s="117"/>
    </row>
    <row r="200" spans="3:14" ht="17.25" customHeight="1">
      <c r="C200" s="120">
        <f t="shared" ca="1" si="7"/>
        <v>42825</v>
      </c>
      <c r="D200" s="108"/>
      <c r="E200" s="108">
        <v>1000</v>
      </c>
      <c r="F200" s="117" t="str">
        <f t="shared" si="6"/>
        <v/>
      </c>
      <c r="K200" s="120">
        <f t="shared" ca="1" si="8"/>
        <v>42825</v>
      </c>
      <c r="L200" s="108"/>
      <c r="M200" s="108">
        <v>1000</v>
      </c>
      <c r="N200" s="117"/>
    </row>
    <row r="201" spans="3:14" ht="17.25" customHeight="1">
      <c r="C201" s="21" t="s">
        <v>94</v>
      </c>
      <c r="D201" s="108">
        <f>SUM(D195:D200)</f>
        <v>340</v>
      </c>
      <c r="E201" s="108">
        <f>SUM(E195:E200)</f>
        <v>6000</v>
      </c>
      <c r="F201" s="115">
        <f>SUM(F195:F200)</f>
        <v>340000</v>
      </c>
      <c r="K201" s="21" t="s">
        <v>94</v>
      </c>
      <c r="L201" s="108">
        <f>SUM(L195:L200)</f>
        <v>340</v>
      </c>
      <c r="M201" s="108">
        <f>SUM(M195:M200)</f>
        <v>6000</v>
      </c>
      <c r="N201" s="115"/>
    </row>
  </sheetData>
  <mergeCells count="20">
    <mergeCell ref="K46:N46"/>
    <mergeCell ref="F74:I74"/>
    <mergeCell ref="A1:G1"/>
    <mergeCell ref="C11:I11"/>
    <mergeCell ref="D14:D18"/>
    <mergeCell ref="B21:D21"/>
    <mergeCell ref="C36:G37"/>
    <mergeCell ref="C55:D55"/>
    <mergeCell ref="K66:M66"/>
    <mergeCell ref="D72:E72"/>
    <mergeCell ref="F72:I72"/>
    <mergeCell ref="F73:I73"/>
    <mergeCell ref="C82:D86"/>
    <mergeCell ref="E82:K86"/>
    <mergeCell ref="K97:L97"/>
    <mergeCell ref="K130:M130"/>
    <mergeCell ref="C169:C170"/>
    <mergeCell ref="D169:E169"/>
    <mergeCell ref="F169:N170"/>
    <mergeCell ref="D170:E170"/>
  </mergeCells>
  <phoneticPr fontId="2"/>
  <conditionalFormatting sqref="F100:F107">
    <cfRule type="cellIs" dxfId="6" priority="1" operator="lessThan">
      <formula>150</formula>
    </cfRule>
    <cfRule type="cellIs" dxfId="5" priority="2" operator="greaterThanOrEqual">
      <formula>150</formula>
    </cfRule>
    <cfRule type="cellIs" dxfId="4" priority="3" operator="lessThan">
      <formula>140</formula>
    </cfRule>
    <cfRule type="cellIs" dxfId="3" priority="4" operator="greaterThan">
      <formula>140</formula>
    </cfRule>
    <cfRule type="cellIs" dxfId="2" priority="5" operator="greaterThan">
      <formula>140</formula>
    </cfRule>
    <cfRule type="cellIs" dxfId="1" priority="6" stopIfTrue="1" operator="greaterThanOrEqual">
      <formula>150</formula>
    </cfRule>
    <cfRule type="cellIs" dxfId="0" priority="7" stopIfTrue="1" operator="lessThan">
      <formula>150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2017-02-05T06:47:00Z</dcterms:created>
  <dcterms:modified xsi:type="dcterms:W3CDTF">2017-03-26T02:45:00Z</dcterms:modified>
</cp:coreProperties>
</file>