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6-関数練習\"/>
    </mc:Choice>
  </mc:AlternateContent>
  <xr:revisionPtr revIDLastSave="0" documentId="13_ncr:1_{6DC4D216-31CE-42AF-A81D-5E1C8651B975}" xr6:coauthVersionLast="47" xr6:coauthVersionMax="47" xr10:uidLastSave="{00000000-0000-0000-0000-000000000000}"/>
  <bookViews>
    <workbookView xWindow="1164" yWindow="60" windowWidth="20472" windowHeight="12720" xr2:uid="{8B7BEFDD-974E-479D-9CB0-0A068E70CF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0" i="1" l="1"/>
  <c r="E112" i="1"/>
  <c r="E104" i="1"/>
  <c r="E97" i="1"/>
  <c r="E93" i="1"/>
  <c r="E73" i="1"/>
  <c r="E61" i="1"/>
  <c r="M59" i="1"/>
  <c r="O58" i="1"/>
  <c r="O57" i="1"/>
  <c r="O56" i="1"/>
  <c r="O55" i="1"/>
  <c r="O54" i="1"/>
  <c r="O53" i="1"/>
  <c r="O52" i="1"/>
  <c r="O51" i="1"/>
  <c r="O50" i="1"/>
  <c r="E50" i="1"/>
  <c r="O49" i="1"/>
  <c r="O48" i="1"/>
  <c r="O59" i="1" s="1"/>
  <c r="F43" i="1"/>
  <c r="E43" i="1"/>
  <c r="E44" i="1" s="1"/>
  <c r="E42" i="1"/>
  <c r="E41" i="1"/>
  <c r="E40" i="1"/>
  <c r="M32" i="1"/>
  <c r="O31" i="1"/>
  <c r="O30" i="1"/>
  <c r="O29" i="1"/>
  <c r="F40" i="1" s="1"/>
  <c r="O28" i="1"/>
  <c r="F41" i="1" s="1"/>
  <c r="O27" i="1"/>
  <c r="O26" i="1"/>
  <c r="O25" i="1"/>
  <c r="E25" i="1"/>
  <c r="O24" i="1"/>
  <c r="O23" i="1"/>
  <c r="O22" i="1"/>
  <c r="F42" i="1" s="1"/>
  <c r="O21" i="1"/>
  <c r="O32" i="1" s="1"/>
  <c r="F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1" authorId="0" shapeId="0" xr:uid="{7E17628B-37BC-4FA0-8702-284095A03DBE}">
      <text>
        <r>
          <rPr>
            <b/>
            <sz val="14"/>
            <color indexed="81"/>
            <rFont val="ＭＳ Ｐゴシック"/>
            <family val="3"/>
            <charset val="128"/>
          </rPr>
          <t>検索条件のセル</t>
        </r>
      </text>
    </comment>
    <comment ref="E40" authorId="0" shapeId="0" xr:uid="{FB4FB7DF-11FD-4761-B106-EF7AAF1531F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$K$21:$K$31</t>
        </r>
        <r>
          <rPr>
            <b/>
            <sz val="14"/>
            <color indexed="81"/>
            <rFont val="ＭＳ Ｐゴシック"/>
            <family val="3"/>
            <charset val="128"/>
          </rPr>
          <t>,D40)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7"/>
            <rFont val="ＭＳ Ｐゴシック"/>
            <family val="3"/>
            <charset val="128"/>
          </rPr>
          <t>得意先</t>
        </r>
        <r>
          <rPr>
            <sz val="12"/>
            <color indexed="81"/>
            <rFont val="ＭＳ Ｐゴシック"/>
            <family val="3"/>
            <charset val="128"/>
          </rPr>
          <t>の範囲を</t>
        </r>
        <r>
          <rPr>
            <b/>
            <sz val="12"/>
            <color indexed="81"/>
            <rFont val="ＭＳ Ｐゴシック"/>
            <family val="3"/>
            <charset val="128"/>
          </rPr>
          <t>絶対参照！</t>
        </r>
      </text>
    </comment>
    <comment ref="F40" authorId="0" shapeId="0" xr:uid="{307097E8-89D2-4BFC-B7DA-13AA8C144CA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$K$21:$K$31</t>
        </r>
        <r>
          <rPr>
            <b/>
            <sz val="14"/>
            <color indexed="81"/>
            <rFont val="ＭＳ Ｐゴシック"/>
            <family val="3"/>
            <charset val="128"/>
          </rPr>
          <t>,D40,</t>
        </r>
        <r>
          <rPr>
            <b/>
            <sz val="14"/>
            <color indexed="12"/>
            <rFont val="ＭＳ Ｐゴシック"/>
            <family val="3"/>
            <charset val="128"/>
          </rPr>
          <t>$O$21:$O$31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7"/>
            <rFont val="ＭＳ Ｐゴシック"/>
            <family val="3"/>
            <charset val="128"/>
          </rPr>
          <t>得意先</t>
        </r>
        <r>
          <rPr>
            <sz val="12"/>
            <color indexed="81"/>
            <rFont val="ＭＳ Ｐゴシック"/>
            <family val="3"/>
            <charset val="128"/>
          </rPr>
          <t>と</t>
        </r>
        <r>
          <rPr>
            <b/>
            <sz val="12"/>
            <color indexed="17"/>
            <rFont val="ＭＳ Ｐゴシック"/>
            <family val="3"/>
            <charset val="128"/>
          </rPr>
          <t>金額</t>
        </r>
        <r>
          <rPr>
            <sz val="12"/>
            <color indexed="81"/>
            <rFont val="ＭＳ Ｐゴシック"/>
            <family val="3"/>
            <charset val="128"/>
          </rPr>
          <t>の範囲を</t>
        </r>
        <r>
          <rPr>
            <b/>
            <sz val="12"/>
            <color indexed="81"/>
            <rFont val="ＭＳ Ｐゴシック"/>
            <family val="3"/>
            <charset val="128"/>
          </rPr>
          <t>絶対参照！</t>
        </r>
      </text>
    </comment>
    <comment ref="E50" authorId="0" shapeId="0" xr:uid="{D518CB27-53CD-4B90-8518-C054B4AFC10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(N48:N58,"</t>
        </r>
        <r>
          <rPr>
            <b/>
            <sz val="14"/>
            <color indexed="12"/>
            <rFont val="ＭＳ Ｐゴシック"/>
            <family val="3"/>
            <charset val="128"/>
          </rPr>
          <t>&gt;=5000</t>
        </r>
        <r>
          <rPr>
            <b/>
            <sz val="14"/>
            <color indexed="81"/>
            <rFont val="ＭＳ Ｐゴシック"/>
            <family val="3"/>
            <charset val="128"/>
          </rPr>
          <t>",O48:O58)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単価５，０００以上</t>
        </r>
        <r>
          <rPr>
            <sz val="12"/>
            <color indexed="81"/>
            <rFont val="ＭＳ Ｐゴシック"/>
            <family val="3"/>
            <charset val="128"/>
          </rPr>
          <t>は＝「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&gt;=5000</t>
        </r>
        <r>
          <rPr>
            <sz val="12"/>
            <color indexed="81"/>
            <rFont val="ＭＳ Ｐゴシック"/>
            <family val="3"/>
            <charset val="128"/>
          </rPr>
          <t xml:space="preserve"> 」と設定
※大きい：５０００を含む以上</t>
        </r>
      </text>
    </comment>
    <comment ref="E61" authorId="0" shapeId="0" xr:uid="{16388E89-8074-43A8-BF9A-EA614A59FA5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(J47:O59,O47,</t>
        </r>
        <r>
          <rPr>
            <b/>
            <sz val="14"/>
            <color indexed="57"/>
            <rFont val="ＭＳ Ｐゴシック"/>
            <family val="3"/>
            <charset val="128"/>
          </rPr>
          <t>E65:F66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3" authorId="0" shapeId="0" xr:uid="{22DD2BF2-F351-4546-8283-A4E6843FFC6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(J47:O59,O47,</t>
        </r>
        <r>
          <rPr>
            <b/>
            <sz val="14"/>
            <color indexed="57"/>
            <rFont val="ＭＳ Ｐゴシック"/>
            <family val="3"/>
            <charset val="128"/>
          </rPr>
          <t>E76:F77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93" authorId="0" shapeId="0" xr:uid="{727E2825-08E4-4072-9F30-B70A60B79FA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(M90:M100,"東京都</t>
        </r>
        <r>
          <rPr>
            <b/>
            <sz val="18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キーポイントは、「検索条件」の設定です。
｛東京都｝では検索不可ですので、
</t>
        </r>
        <r>
          <rPr>
            <b/>
            <sz val="12"/>
            <color indexed="12"/>
            <rFont val="ＭＳ Ｐゴシック"/>
            <family val="3"/>
            <charset val="128"/>
          </rPr>
          <t>東京都と入力した後ろに
「</t>
        </r>
        <r>
          <rPr>
            <b/>
            <sz val="18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0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12"/>
            <rFont val="ＭＳ Ｐゴシック"/>
            <family val="3"/>
            <charset val="128"/>
          </rPr>
          <t>(ｱｽﾀﾘｽｸ)」を入力します</t>
        </r>
        <r>
          <rPr>
            <sz val="12"/>
            <color indexed="81"/>
            <rFont val="ＭＳ Ｐゴシック"/>
            <family val="3"/>
            <charset val="128"/>
          </rPr>
          <t>。《</t>
        </r>
        <r>
          <rPr>
            <b/>
            <sz val="12"/>
            <color indexed="81"/>
            <rFont val="ＭＳ Ｐゴシック"/>
            <family val="3"/>
            <charset val="128"/>
          </rPr>
          <t>ﾜｲﾙｯﾄﾞｶｰﾄﾞ</t>
        </r>
        <r>
          <rPr>
            <sz val="12"/>
            <color indexed="81"/>
            <rFont val="ＭＳ Ｐゴシック"/>
            <family val="3"/>
            <charset val="128"/>
          </rPr>
          <t>》
これで、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「東京都」から始まる文字列の検索</t>
        </r>
        <r>
          <rPr>
            <sz val="12"/>
            <color indexed="81"/>
            <rFont val="ＭＳ Ｐゴシック"/>
            <family val="3"/>
            <charset val="128"/>
          </rPr>
          <t xml:space="preserve">になります。
</t>
        </r>
        <r>
          <rPr>
            <sz val="12"/>
            <color indexed="17"/>
            <rFont val="ＭＳ Ｐゴシック"/>
            <family val="3"/>
            <charset val="128"/>
          </rPr>
          <t>「</t>
        </r>
        <r>
          <rPr>
            <sz val="14"/>
            <color indexed="17"/>
            <rFont val="ＭＳ Ｐゴシック"/>
            <family val="3"/>
            <charset val="128"/>
          </rPr>
          <t>東京</t>
        </r>
        <r>
          <rPr>
            <sz val="18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17"/>
            <rFont val="ＭＳ Ｐゴシック"/>
            <family val="3"/>
            <charset val="128"/>
          </rPr>
          <t>」あるいは</t>
        </r>
        <r>
          <rPr>
            <sz val="14"/>
            <color indexed="17"/>
            <rFont val="ＭＳ Ｐゴシック"/>
            <family val="3"/>
            <charset val="128"/>
          </rPr>
          <t>「東</t>
        </r>
        <r>
          <rPr>
            <sz val="18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17"/>
            <rFont val="ＭＳ Ｐゴシック"/>
            <family val="3"/>
            <charset val="128"/>
          </rPr>
          <t>」でも良い</t>
        </r>
        <r>
          <rPr>
            <sz val="12"/>
            <color indexed="81"/>
            <rFont val="ＭＳ Ｐゴシック"/>
            <family val="3"/>
            <charset val="128"/>
          </rPr>
          <t>わけです。</t>
        </r>
      </text>
    </comment>
    <comment ref="E97" authorId="0" shapeId="0" xr:uid="{02EC7E6C-B547-457B-B9F5-81C0D95F7E5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(L90:L100,"</t>
        </r>
        <r>
          <rPr>
            <b/>
            <sz val="14"/>
            <color indexed="12"/>
            <rFont val="ＭＳ Ｐゴシック"/>
            <family val="3"/>
            <charset val="128"/>
          </rPr>
          <t>&lt;30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104" authorId="0" shapeId="0" xr:uid="{4B582A30-84BF-4B84-AC3F-F4B61D54121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(M90:M1001,"神奈川県</t>
        </r>
        <r>
          <rPr>
            <b/>
            <sz val="18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",O90:O100)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検索条件＝「</t>
        </r>
        <r>
          <rPr>
            <b/>
            <sz val="12"/>
            <color indexed="81"/>
            <rFont val="ＭＳ Ｐゴシック"/>
            <family val="3"/>
            <charset val="128"/>
          </rPr>
          <t>神奈川県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81"/>
            <rFont val="ＭＳ Ｐゴシック"/>
            <family val="3"/>
            <charset val="128"/>
          </rPr>
          <t>」　　《</t>
        </r>
        <r>
          <rPr>
            <b/>
            <sz val="12"/>
            <color indexed="81"/>
            <rFont val="ＭＳ Ｐゴシック"/>
            <family val="3"/>
            <charset val="128"/>
          </rPr>
          <t>ﾜｲﾙﾄﾞｶｰﾄ</t>
        </r>
        <r>
          <rPr>
            <sz val="12"/>
            <color indexed="81"/>
            <rFont val="ＭＳ Ｐゴシック"/>
            <family val="3"/>
            <charset val="128"/>
          </rPr>
          <t>ﾞ》</t>
        </r>
      </text>
    </comment>
    <comment ref="E112" authorId="0" shapeId="0" xr:uid="{3073B247-DF28-44B5-9FF4-5B274433B43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(O90:O100,"</t>
        </r>
        <r>
          <rPr>
            <b/>
            <sz val="14"/>
            <color indexed="12"/>
            <rFont val="ＭＳ Ｐゴシック"/>
            <family val="3"/>
            <charset val="128"/>
          </rPr>
          <t>&gt;=50000</t>
        </r>
        <r>
          <rPr>
            <b/>
            <sz val="14"/>
            <color indexed="81"/>
            <rFont val="ＭＳ Ｐゴシック"/>
            <family val="3"/>
            <charset val="128"/>
          </rPr>
          <t>",O90:O100)</t>
        </r>
      </text>
    </comment>
    <comment ref="E120" authorId="0" shapeId="0" xr:uid="{D3D02508-F9FB-4F39-B738-4BF6F0039AE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(J89:O100,O89,</t>
        </r>
        <r>
          <rPr>
            <b/>
            <sz val="14"/>
            <color indexed="57"/>
            <rFont val="ＭＳ Ｐゴシック"/>
            <family val="3"/>
            <charset val="128"/>
          </rPr>
          <t>E123:F124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<sst xmlns="http://schemas.openxmlformats.org/spreadsheetml/2006/main" count="188" uniqueCount="94">
  <si>
    <r>
      <t>入力モードを「</t>
    </r>
    <r>
      <rPr>
        <b/>
        <sz val="12"/>
        <color rgb="FF002060"/>
        <rFont val="ＭＳ ゴシック"/>
        <family val="3"/>
        <charset val="128"/>
      </rPr>
      <t>半角/全角</t>
    </r>
    <r>
      <rPr>
        <b/>
        <sz val="12"/>
        <rFont val="ＭＳ ゴシック"/>
        <family val="3"/>
        <charset val="128"/>
      </rPr>
      <t>」キーを押し「</t>
    </r>
    <r>
      <rPr>
        <b/>
        <sz val="12"/>
        <color indexed="10"/>
        <rFont val="ＭＳ ゴシック"/>
        <family val="3"/>
        <charset val="128"/>
      </rPr>
      <t>半角英数</t>
    </r>
    <r>
      <rPr>
        <b/>
        <sz val="12"/>
        <rFont val="ＭＳ 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</si>
  <si>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ゴシック"/>
        <family val="3"/>
        <charset val="128"/>
      </rPr>
      <t>に計算式を設定しましょう。</t>
    </r>
    <phoneticPr fontId="4"/>
  </si>
  <si>
    <t>日付</t>
    <rPh sb="0" eb="2">
      <t>ヒヅケ</t>
    </rPh>
    <phoneticPr fontId="4"/>
  </si>
  <si>
    <t>得意先</t>
    <rPh sb="0" eb="3">
      <t>トクイサキ</t>
    </rPh>
    <phoneticPr fontId="4"/>
  </si>
  <si>
    <t>商品</t>
    <rPh sb="0" eb="2">
      <t>ショウヒン</t>
    </rPh>
    <phoneticPr fontId="4"/>
  </si>
  <si>
    <t>仕入数</t>
    <rPh sb="0" eb="2">
      <t>シイレ</t>
    </rPh>
    <rPh sb="2" eb="3">
      <t>スウ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</si>
  <si>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</si>
  <si>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</si>
  <si>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㈱A</t>
    <phoneticPr fontId="4"/>
  </si>
  <si>
    <t>A００１</t>
    <phoneticPr fontId="4"/>
  </si>
  <si>
    <t>（問題１）</t>
    <rPh sb="1" eb="3">
      <t>モンダイ</t>
    </rPh>
    <phoneticPr fontId="4"/>
  </si>
  <si>
    <r>
      <t>取引回数</t>
    </r>
    <r>
      <rPr>
        <sz val="12"/>
        <color theme="1"/>
        <rFont val="ＭＳ ゴシック"/>
        <family val="3"/>
        <charset val="128"/>
      </rPr>
      <t>は</t>
    </r>
    <r>
      <rPr>
        <sz val="12"/>
        <color indexed="17"/>
        <rFont val="ＭＳ ゴシック"/>
        <family val="3"/>
        <charset val="128"/>
      </rPr>
      <t>何回</t>
    </r>
    <r>
      <rPr>
        <sz val="12"/>
        <color theme="1"/>
        <rFont val="ＭＳ ゴシック"/>
        <family val="3"/>
        <charset val="128"/>
      </rPr>
      <t>でしょう。</t>
    </r>
    <rPh sb="0" eb="2">
      <t>トリヒキ</t>
    </rPh>
    <rPh sb="2" eb="3">
      <t>カイ</t>
    </rPh>
    <rPh sb="3" eb="4">
      <t>ケンスウ</t>
    </rPh>
    <rPh sb="5" eb="6">
      <t>ナンケン</t>
    </rPh>
    <rPh sb="6" eb="7">
      <t>カイ</t>
    </rPh>
    <phoneticPr fontId="4"/>
  </si>
  <si>
    <t>㈲C</t>
    <phoneticPr fontId="4"/>
  </si>
  <si>
    <t>C２００</t>
    <phoneticPr fontId="4"/>
  </si>
  <si>
    <t>B商店</t>
    <rPh sb="1" eb="3">
      <t>ショウテン</t>
    </rPh>
    <phoneticPr fontId="4"/>
  </si>
  <si>
    <t>B３００</t>
    <phoneticPr fontId="4"/>
  </si>
  <si>
    <t>回</t>
    <rPh sb="0" eb="1">
      <t>カイ</t>
    </rPh>
    <phoneticPr fontId="4"/>
  </si>
  <si>
    <t>A００６</t>
    <phoneticPr fontId="4"/>
  </si>
  <si>
    <t>答</t>
    <rPh sb="0" eb="1">
      <t>コタエ</t>
    </rPh>
    <phoneticPr fontId="4"/>
  </si>
  <si>
    <t>D販売</t>
    <rPh sb="1" eb="3">
      <t>ハンバイ</t>
    </rPh>
    <phoneticPr fontId="4"/>
  </si>
  <si>
    <t>D７００</t>
    <phoneticPr fontId="4"/>
  </si>
  <si>
    <t>D７７０</t>
    <phoneticPr fontId="4"/>
  </si>
  <si>
    <t>C２５０</t>
    <phoneticPr fontId="4"/>
  </si>
  <si>
    <t>（問題２）</t>
    <rPh sb="1" eb="3">
      <t>モンダイ</t>
    </rPh>
    <phoneticPr fontId="4"/>
  </si>
  <si>
    <t>以下の表を完成します。</t>
    <rPh sb="0" eb="2">
      <t>イカ</t>
    </rPh>
    <rPh sb="3" eb="4">
      <t>ヒョウ</t>
    </rPh>
    <rPh sb="5" eb="7">
      <t>カンセイ</t>
    </rPh>
    <phoneticPr fontId="4"/>
  </si>
  <si>
    <t>B３３０</t>
    <phoneticPr fontId="4"/>
  </si>
  <si>
    <t>A００８</t>
    <phoneticPr fontId="4"/>
  </si>
  <si>
    <t>取引数</t>
    <rPh sb="0" eb="1">
      <t>トリ</t>
    </rPh>
    <rPh sb="1" eb="3">
      <t>ヒキスウ</t>
    </rPh>
    <phoneticPr fontId="4"/>
  </si>
  <si>
    <t>C220</t>
    <phoneticPr fontId="4"/>
  </si>
  <si>
    <t>合計</t>
    <rPh sb="0" eb="2">
      <t>ゴウケイ</t>
    </rPh>
    <phoneticPr fontId="4"/>
  </si>
  <si>
    <t>（問題３）</t>
    <rPh sb="1" eb="3">
      <t>モンダイ</t>
    </rPh>
    <phoneticPr fontId="4"/>
  </si>
  <si>
    <r>
      <t>右の表で</t>
    </r>
    <r>
      <rPr>
        <b/>
        <sz val="12"/>
        <rFont val="ＭＳ ゴシック"/>
        <family val="3"/>
        <charset val="128"/>
      </rPr>
      <t>単価5,000以上</t>
    </r>
    <r>
      <rPr>
        <sz val="12"/>
        <color theme="1"/>
        <rFont val="ＭＳ ゴシック"/>
        <family val="3"/>
        <charset val="128"/>
      </rPr>
      <t>の</t>
    </r>
    <r>
      <rPr>
        <sz val="12"/>
        <color indexed="17"/>
        <rFont val="ＭＳ ゴシック"/>
        <family val="3"/>
        <charset val="128"/>
      </rPr>
      <t>仕入れ額</t>
    </r>
    <rPh sb="0" eb="1">
      <t>ミギ</t>
    </rPh>
    <rPh sb="2" eb="3">
      <t>ヒョウ</t>
    </rPh>
    <rPh sb="4" eb="6">
      <t>タンカ</t>
    </rPh>
    <rPh sb="11" eb="13">
      <t>イジョウ</t>
    </rPh>
    <rPh sb="14" eb="16">
      <t>シイ</t>
    </rPh>
    <rPh sb="17" eb="18">
      <t>ガク</t>
    </rPh>
    <phoneticPr fontId="4"/>
  </si>
  <si>
    <t>円</t>
    <rPh sb="0" eb="1">
      <t>エン</t>
    </rPh>
    <phoneticPr fontId="4"/>
  </si>
  <si>
    <t>（問題４）</t>
    <rPh sb="1" eb="3">
      <t>モンダイ</t>
    </rPh>
    <phoneticPr fontId="4"/>
  </si>
  <si>
    <r>
      <t>①</t>
    </r>
    <r>
      <rPr>
        <b/>
        <sz val="12"/>
        <rFont val="ＭＳ ゴシック"/>
        <family val="3"/>
        <charset val="128"/>
      </rPr>
      <t>単価5,000円以上</t>
    </r>
    <rPh sb="1" eb="3">
      <t>タンカ</t>
    </rPh>
    <rPh sb="8" eb="9">
      <t>エン</t>
    </rPh>
    <rPh sb="9" eb="11">
      <t>イジョウ</t>
    </rPh>
    <phoneticPr fontId="4"/>
  </si>
  <si>
    <r>
      <t>②</t>
    </r>
    <r>
      <rPr>
        <b/>
        <sz val="12"/>
        <rFont val="ＭＳ ゴシック"/>
        <family val="3"/>
        <charset val="128"/>
      </rPr>
      <t>仕入数５個以上</t>
    </r>
    <rPh sb="1" eb="3">
      <t>シイレ</t>
    </rPh>
    <rPh sb="3" eb="4">
      <t>スウ</t>
    </rPh>
    <rPh sb="5" eb="6">
      <t>コ</t>
    </rPh>
    <rPh sb="6" eb="8">
      <t>イジョウ</t>
    </rPh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</si>
  <si>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</si>
  <si>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</si>
  <si>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</si>
  <si>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&gt;=5000</t>
    <phoneticPr fontId="4"/>
  </si>
  <si>
    <t>&gt;=5</t>
    <phoneticPr fontId="4"/>
  </si>
  <si>
    <r>
      <t>必ず、表のデータと</t>
    </r>
    <r>
      <rPr>
        <b/>
        <sz val="12"/>
        <color indexed="10"/>
        <rFont val="ＭＳ ゴシック"/>
        <family val="3"/>
        <charset val="128"/>
      </rPr>
      <t>同一の文字列を使用</t>
    </r>
    <r>
      <rPr>
        <sz val="12"/>
        <color indexed="10"/>
        <rFont val="ＭＳ 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</si>
  <si>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（問題５）</t>
    <rPh sb="1" eb="3">
      <t>モンダイ</t>
    </rPh>
    <phoneticPr fontId="4"/>
  </si>
  <si>
    <t>&gt;=3</t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</si>
  <si>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</si>
  <si>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</si>
  <si>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</si>
  <si>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住所</t>
    <rPh sb="0" eb="2">
      <t>ジュウショ</t>
    </rPh>
    <phoneticPr fontId="4"/>
  </si>
  <si>
    <t>買上額</t>
    <rPh sb="0" eb="2">
      <t>カイアゲ</t>
    </rPh>
    <rPh sb="2" eb="3">
      <t>ガク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</si>
  <si>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</si>
  <si>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</si>
  <si>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東京都港区</t>
    <rPh sb="3" eb="5">
      <t>ミナトク</t>
    </rPh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</si>
  <si>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</si>
  <si>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</si>
  <si>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千葉県千葉市</t>
    <rPh sb="3" eb="6">
      <t>チバシ</t>
    </rPh>
    <phoneticPr fontId="4"/>
  </si>
  <si>
    <t>検索条件に注意</t>
    <rPh sb="0" eb="2">
      <t>ケンサク</t>
    </rPh>
    <rPh sb="2" eb="4">
      <t>ジョウケン</t>
    </rPh>
    <rPh sb="5" eb="7">
      <t>チュウイ</t>
    </rPh>
    <phoneticPr fontId="4"/>
  </si>
  <si>
    <t>人</t>
    <rPh sb="0" eb="1">
      <t>ニン</t>
    </rPh>
    <phoneticPr fontId="4"/>
  </si>
  <si>
    <t>神田</t>
    <rPh sb="0" eb="2">
      <t>カンダ</t>
    </rPh>
    <phoneticPr fontId="4"/>
  </si>
  <si>
    <t>東京都江東区</t>
    <rPh sb="3" eb="6">
      <t>コウトウク</t>
    </rPh>
    <phoneticPr fontId="4"/>
  </si>
  <si>
    <t>宮崎</t>
    <rPh sb="0" eb="2">
      <t>ミヤザキ</t>
    </rPh>
    <phoneticPr fontId="4"/>
  </si>
  <si>
    <t>千葉県習志野市</t>
    <rPh sb="3" eb="7">
      <t>ナラシノシ</t>
    </rPh>
    <phoneticPr fontId="4"/>
  </si>
  <si>
    <t>伊藤</t>
    <rPh sb="0" eb="2">
      <t>イトウ</t>
    </rPh>
    <phoneticPr fontId="4"/>
  </si>
  <si>
    <t>神奈川県藤沢市</t>
    <rPh sb="4" eb="6">
      <t>フジサワシ</t>
    </rPh>
    <rPh sb="6" eb="7">
      <t>シ</t>
    </rPh>
    <phoneticPr fontId="4"/>
  </si>
  <si>
    <t>黒木</t>
    <rPh sb="0" eb="2">
      <t>クロキ</t>
    </rPh>
    <phoneticPr fontId="4"/>
  </si>
  <si>
    <t>東京都練馬区</t>
    <rPh sb="3" eb="6">
      <t>ネリマク</t>
    </rPh>
    <phoneticPr fontId="4"/>
  </si>
  <si>
    <t>佐藤</t>
    <rPh sb="0" eb="2">
      <t>サトウ</t>
    </rPh>
    <phoneticPr fontId="4"/>
  </si>
  <si>
    <t>東京都世田谷区</t>
    <rPh sb="3" eb="7">
      <t>セタガヤク</t>
    </rPh>
    <phoneticPr fontId="4"/>
  </si>
  <si>
    <t>南田</t>
    <rPh sb="0" eb="2">
      <t>ミナミダ</t>
    </rPh>
    <phoneticPr fontId="4"/>
  </si>
  <si>
    <t>東京都品川区</t>
    <rPh sb="3" eb="6">
      <t>シナガワク</t>
    </rPh>
    <phoneticPr fontId="4"/>
  </si>
  <si>
    <t>「*」を使えば、最初と終わりの数文字を指定することで</t>
    <phoneticPr fontId="3"/>
  </si>
  <si>
    <t>西尾</t>
    <rPh sb="0" eb="1">
      <t>ニシ</t>
    </rPh>
    <rPh sb="1" eb="2">
      <t>オ</t>
    </rPh>
    <phoneticPr fontId="4"/>
  </si>
  <si>
    <t>神奈川県川崎市</t>
    <rPh sb="4" eb="6">
      <t>カワサキシ</t>
    </rPh>
    <rPh sb="6" eb="7">
      <t>シ</t>
    </rPh>
    <phoneticPr fontId="4"/>
  </si>
  <si>
    <t>一括で目的の文字に置き換えることができます。</t>
    <phoneticPr fontId="3"/>
  </si>
  <si>
    <t>東山</t>
    <rPh sb="0" eb="2">
      <t>ヒガシヤマ</t>
    </rPh>
    <phoneticPr fontId="4"/>
  </si>
  <si>
    <t>東京都千代田区</t>
    <rPh sb="3" eb="7">
      <t>チヨダク</t>
    </rPh>
    <phoneticPr fontId="4"/>
  </si>
  <si>
    <t>北野</t>
    <rPh sb="0" eb="2">
      <t>キタノ</t>
    </rPh>
    <phoneticPr fontId="4"/>
  </si>
  <si>
    <t>神奈川県鎌倉市</t>
    <rPh sb="4" eb="7">
      <t>カマクラシ</t>
    </rPh>
    <phoneticPr fontId="4"/>
  </si>
  <si>
    <r>
      <t>神奈川県在住者</t>
    </r>
    <r>
      <rPr>
        <sz val="12"/>
        <color theme="1"/>
        <rFont val="ＭＳ ゴシック"/>
        <family val="3"/>
        <charset val="128"/>
      </rPr>
      <t>の</t>
    </r>
    <r>
      <rPr>
        <sz val="12"/>
        <color indexed="17"/>
        <rFont val="ＭＳ ゴシック"/>
        <family val="3"/>
        <charset val="128"/>
      </rPr>
      <t>買上額合計</t>
    </r>
    <rPh sb="0" eb="4">
      <t>カナガワケン</t>
    </rPh>
    <rPh sb="4" eb="6">
      <t>ザイジュウ</t>
    </rPh>
    <rPh sb="6" eb="7">
      <t>シャ</t>
    </rPh>
    <rPh sb="8" eb="10">
      <t>カイアゲ</t>
    </rPh>
    <rPh sb="10" eb="11">
      <t>ガク</t>
    </rPh>
    <rPh sb="11" eb="13">
      <t>ゴウケイ</t>
    </rPh>
    <phoneticPr fontId="4"/>
  </si>
  <si>
    <t>複数の条件の場合</t>
    <rPh sb="0" eb="2">
      <t>フクスウ</t>
    </rPh>
    <rPh sb="3" eb="5">
      <t>ジョウケン</t>
    </rPh>
    <rPh sb="6" eb="8">
      <t>バアイ</t>
    </rPh>
    <phoneticPr fontId="4"/>
  </si>
  <si>
    <t>性別</t>
    <rPh sb="0" eb="2">
      <t>セイベツ</t>
    </rPh>
    <phoneticPr fontId="24"/>
  </si>
  <si>
    <t>住所</t>
    <rPh sb="0" eb="2">
      <t>ジュウショ</t>
    </rPh>
    <phoneticPr fontId="24"/>
  </si>
  <si>
    <t>買上額</t>
    <rPh sb="0" eb="2">
      <t>カイアゲ</t>
    </rPh>
    <rPh sb="2" eb="3">
      <t>ガク</t>
    </rPh>
    <phoneticPr fontId="24"/>
  </si>
  <si>
    <t>男</t>
    <rPh sb="0" eb="1">
      <t>オトコ</t>
    </rPh>
    <phoneticPr fontId="24"/>
  </si>
  <si>
    <t>&gt;=50000</t>
  </si>
  <si>
    <t>Copyright(c) Beginners Site All right reserved 2023/5/12</t>
    <phoneticPr fontId="4"/>
  </si>
  <si>
    <r>
      <t>Ｄ販売</t>
    </r>
    <r>
      <rPr>
        <sz val="12"/>
        <color theme="1"/>
        <rFont val="ＭＳ ゴシック"/>
        <family val="3"/>
        <charset val="128"/>
      </rPr>
      <t>の、</t>
    </r>
    <r>
      <rPr>
        <b/>
        <sz val="12"/>
        <rFont val="ＭＳ ゴシック"/>
        <family val="3"/>
        <charset val="128"/>
      </rPr>
      <t>仕入数３以上の</t>
    </r>
    <r>
      <rPr>
        <b/>
        <sz val="12"/>
        <color rgb="FFFF0000"/>
        <rFont val="ＭＳ ゴシック"/>
        <family val="3"/>
        <charset val="128"/>
      </rPr>
      <t>平均金額</t>
    </r>
    <r>
      <rPr>
        <sz val="12"/>
        <color theme="1"/>
        <rFont val="ＭＳ ゴシック"/>
        <family val="3"/>
        <charset val="128"/>
      </rPr>
      <t>を求めましょう。</t>
    </r>
    <rPh sb="1" eb="3">
      <t>ハンバイ</t>
    </rPh>
    <rPh sb="5" eb="7">
      <t>シイレ</t>
    </rPh>
    <rPh sb="7" eb="8">
      <t>スウ</t>
    </rPh>
    <rPh sb="9" eb="11">
      <t>イジョウ</t>
    </rPh>
    <rPh sb="12" eb="14">
      <t>ヘイキン</t>
    </rPh>
    <rPh sb="14" eb="16">
      <t>キンガク</t>
    </rPh>
    <rPh sb="17" eb="18">
      <t>モト</t>
    </rPh>
    <phoneticPr fontId="4"/>
  </si>
  <si>
    <r>
      <t>の</t>
    </r>
    <r>
      <rPr>
        <b/>
        <sz val="12"/>
        <color rgb="FFFF0000"/>
        <rFont val="ＭＳ ゴシック"/>
        <family val="3"/>
        <charset val="128"/>
      </rPr>
      <t>合計金額</t>
    </r>
    <r>
      <rPr>
        <sz val="12"/>
        <color theme="1"/>
        <rFont val="ＭＳ ゴシック"/>
        <family val="3"/>
        <charset val="128"/>
      </rPr>
      <t>を求めましょう。</t>
    </r>
    <rPh sb="1" eb="3">
      <t>ゴウケイ</t>
    </rPh>
    <rPh sb="3" eb="5">
      <t>キンガク</t>
    </rPh>
    <rPh sb="6" eb="7">
      <t>モト</t>
    </rPh>
    <phoneticPr fontId="4"/>
  </si>
  <si>
    <r>
      <t>30歳未満</t>
    </r>
    <r>
      <rPr>
        <sz val="12"/>
        <color theme="1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人数</t>
    </r>
    <rPh sb="2" eb="3">
      <t>サイ</t>
    </rPh>
    <rPh sb="3" eb="5">
      <t>ミマン</t>
    </rPh>
    <rPh sb="6" eb="8">
      <t>ニンズウ</t>
    </rPh>
    <phoneticPr fontId="4"/>
  </si>
  <si>
    <r>
      <t>右の表で</t>
    </r>
    <r>
      <rPr>
        <b/>
        <sz val="12"/>
        <rFont val="ＭＳ ゴシック"/>
        <family val="3"/>
        <charset val="128"/>
      </rPr>
      <t>東京都在住者</t>
    </r>
    <r>
      <rPr>
        <sz val="12"/>
        <color theme="1"/>
        <rFont val="ＭＳ ゴシック"/>
        <family val="3"/>
        <charset val="128"/>
      </rPr>
      <t>は</t>
    </r>
    <r>
      <rPr>
        <b/>
        <sz val="12"/>
        <color rgb="FFFF0000"/>
        <rFont val="ＭＳ ゴシック"/>
        <family val="3"/>
        <charset val="128"/>
      </rPr>
      <t>何人</t>
    </r>
    <r>
      <rPr>
        <sz val="12"/>
        <color theme="1"/>
        <rFont val="ＭＳ ゴシック"/>
        <family val="3"/>
        <charset val="128"/>
      </rPr>
      <t>でしょう。</t>
    </r>
    <rPh sb="0" eb="1">
      <t>ミギ</t>
    </rPh>
    <rPh sb="2" eb="3">
      <t>ヒョウ</t>
    </rPh>
    <rPh sb="4" eb="6">
      <t>トウキョウ</t>
    </rPh>
    <rPh sb="6" eb="7">
      <t>ト</t>
    </rPh>
    <rPh sb="7" eb="9">
      <t>ザイジュウ</t>
    </rPh>
    <rPh sb="9" eb="10">
      <t>シャ</t>
    </rPh>
    <rPh sb="11" eb="13">
      <t>ナンニン</t>
    </rPh>
    <phoneticPr fontId="4"/>
  </si>
  <si>
    <r>
      <rPr>
        <b/>
        <sz val="12"/>
        <rFont val="ＭＳ ゴシック"/>
        <family val="3"/>
        <charset val="128"/>
      </rPr>
      <t>東京都在住</t>
    </r>
    <r>
      <rPr>
        <sz val="12"/>
        <color theme="1"/>
        <rFont val="ＭＳ ゴシック"/>
        <family val="3"/>
        <charset val="128"/>
      </rPr>
      <t>の</t>
    </r>
    <r>
      <rPr>
        <b/>
        <sz val="12"/>
        <rFont val="ＭＳ ゴシック"/>
        <family val="3"/>
        <charset val="128"/>
      </rPr>
      <t>男50,000円以上</t>
    </r>
    <r>
      <rPr>
        <sz val="12"/>
        <color theme="1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買上者合計</t>
    </r>
    <rPh sb="0" eb="2">
      <t>トウキョウ</t>
    </rPh>
    <rPh sb="2" eb="3">
      <t>ト</t>
    </rPh>
    <rPh sb="3" eb="5">
      <t>ザイジュウ</t>
    </rPh>
    <rPh sb="6" eb="7">
      <t>ダンジョ</t>
    </rPh>
    <rPh sb="13" eb="14">
      <t>エン</t>
    </rPh>
    <rPh sb="14" eb="16">
      <t>イジョウ</t>
    </rPh>
    <rPh sb="17" eb="19">
      <t>カイアゲ</t>
    </rPh>
    <rPh sb="19" eb="20">
      <t>シャ</t>
    </rPh>
    <rPh sb="20" eb="22">
      <t>ゴウケイ</t>
    </rPh>
    <phoneticPr fontId="4"/>
  </si>
  <si>
    <r>
      <t>50,000円以上</t>
    </r>
    <r>
      <rPr>
        <b/>
        <sz val="12"/>
        <color theme="1"/>
        <rFont val="ＭＳ ゴシック"/>
        <family val="3"/>
        <charset val="128"/>
      </rPr>
      <t>買上者</t>
    </r>
    <r>
      <rPr>
        <sz val="12"/>
        <color theme="1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合計額</t>
    </r>
    <rPh sb="6" eb="7">
      <t>エン</t>
    </rPh>
    <rPh sb="7" eb="9">
      <t>イジョウ</t>
    </rPh>
    <rPh sb="9" eb="11">
      <t>カイアゲ</t>
    </rPh>
    <rPh sb="11" eb="12">
      <t>シャ</t>
    </rPh>
    <rPh sb="13" eb="15">
      <t>ゴウケイ</t>
    </rPh>
    <rPh sb="15" eb="16">
      <t>ガク</t>
    </rPh>
    <phoneticPr fontId="4"/>
  </si>
  <si>
    <r>
      <t>=</t>
    </r>
    <r>
      <rPr>
        <b/>
        <sz val="16"/>
        <color rgb="FFFF0000"/>
        <rFont val="ＭＳ ゴシック"/>
        <family val="3"/>
        <charset val="128"/>
      </rPr>
      <t>COUNTA</t>
    </r>
    <r>
      <rPr>
        <sz val="16"/>
        <color theme="1"/>
        <rFont val="ＭＳ ゴシック"/>
        <family val="3"/>
        <charset val="128"/>
      </rPr>
      <t>(K21:K31)</t>
    </r>
    <phoneticPr fontId="4"/>
  </si>
  <si>
    <r>
      <rPr>
        <b/>
        <sz val="11"/>
        <color theme="1"/>
        <rFont val="ＭＳ ゴシック"/>
        <family val="3"/>
        <charset val="128"/>
      </rPr>
      <t>アスタリスク</t>
    </r>
    <r>
      <rPr>
        <sz val="11"/>
        <color theme="1"/>
        <rFont val="ＭＳ ゴシック"/>
        <family val="3"/>
        <charset val="128"/>
      </rPr>
      <t>「</t>
    </r>
    <r>
      <rPr>
        <sz val="11"/>
        <color rgb="FFFF0000"/>
        <rFont val="ＭＳ ゴシック"/>
        <family val="3"/>
        <charset val="128"/>
      </rPr>
      <t>*</t>
    </r>
    <r>
      <rPr>
        <sz val="11"/>
        <color theme="1"/>
        <rFont val="ＭＳ ゴシック"/>
        <family val="3"/>
        <charset val="128"/>
      </rPr>
      <t>」を使い検索</t>
    </r>
    <rPh sb="10" eb="11">
      <t>ツカ</t>
    </rPh>
    <rPh sb="12" eb="14">
      <t>ケンサク</t>
    </rPh>
    <phoneticPr fontId="3"/>
  </si>
  <si>
    <r>
      <t>東京都</t>
    </r>
    <r>
      <rPr>
        <b/>
        <sz val="14"/>
        <color rgb="FFFF0000"/>
        <rFont val="ＭＳ ゴシック"/>
        <family val="3"/>
        <charset val="128"/>
      </rPr>
      <t>*</t>
    </r>
    <rPh sb="0" eb="3">
      <t>トウキョウト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</si>
</sst>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4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00206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13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indexed="17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8"/>
      <name val="ＭＳ ゴシック"/>
      <family val="3"/>
      <charset val="128"/>
    </font>
    <font>
      <b/>
      <sz val="12"/>
      <color indexed="9"/>
      <name val="ＭＳ ゴシック"/>
      <family val="3"/>
      <charset val="128"/>
    </font>
    <font>
      <sz val="12"/>
      <color indexed="9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4"/>
      <color rgb="FF002060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indexed="13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4"/>
      <color indexed="17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8"/>
      <color indexed="10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4"/>
      <color rgb="FFFF0000"/>
      <name val="ＭＳ 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B05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38" fontId="5" fillId="0" borderId="7" xfId="1" applyFont="1" applyBorder="1" applyAlignment="1">
      <alignment vertical="center"/>
    </xf>
    <xf numFmtId="38" fontId="9" fillId="0" borderId="7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38" fontId="5" fillId="0" borderId="9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0" fontId="11" fillId="6" borderId="11" xfId="0" applyFont="1" applyFill="1" applyBorder="1">
      <alignment vertical="center"/>
    </xf>
    <xf numFmtId="0" fontId="13" fillId="0" borderId="0" xfId="0" applyFont="1" applyAlignment="1">
      <alignment horizontal="right" vertical="center"/>
    </xf>
    <xf numFmtId="0" fontId="11" fillId="0" borderId="12" xfId="0" applyFont="1" applyBorder="1">
      <alignment vertical="center"/>
    </xf>
    <xf numFmtId="0" fontId="5" fillId="0" borderId="0" xfId="0" quotePrefix="1" applyFont="1">
      <alignment vertical="center"/>
    </xf>
    <xf numFmtId="0" fontId="5" fillId="7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6" borderId="6" xfId="0" applyFont="1" applyFill="1" applyBorder="1">
      <alignment vertical="center"/>
    </xf>
    <xf numFmtId="38" fontId="9" fillId="6" borderId="6" xfId="1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1" fillId="0" borderId="14" xfId="0" applyFont="1" applyBorder="1">
      <alignment vertical="center"/>
    </xf>
    <xf numFmtId="38" fontId="5" fillId="0" borderId="13" xfId="1" applyFont="1" applyBorder="1" applyAlignment="1">
      <alignment vertical="center"/>
    </xf>
    <xf numFmtId="38" fontId="9" fillId="0" borderId="13" xfId="1" applyFont="1" applyBorder="1" applyAlignment="1">
      <alignment vertical="center"/>
    </xf>
    <xf numFmtId="0" fontId="5" fillId="8" borderId="6" xfId="0" applyFont="1" applyFill="1" applyBorder="1" applyAlignment="1">
      <alignment horizontal="center" vertical="center"/>
    </xf>
    <xf numFmtId="0" fontId="5" fillId="9" borderId="6" xfId="0" applyFont="1" applyFill="1" applyBorder="1">
      <alignment vertical="center"/>
    </xf>
    <xf numFmtId="0" fontId="11" fillId="0" borderId="6" xfId="0" applyFont="1" applyBorder="1">
      <alignment vertical="center"/>
    </xf>
    <xf numFmtId="38" fontId="5" fillId="9" borderId="6" xfId="1" applyFont="1" applyFill="1" applyBorder="1" applyAlignment="1">
      <alignment vertical="center"/>
    </xf>
    <xf numFmtId="38" fontId="9" fillId="0" borderId="6" xfId="0" applyNumberFormat="1" applyFont="1" applyBorder="1">
      <alignment vertical="center"/>
    </xf>
    <xf numFmtId="38" fontId="14" fillId="6" borderId="6" xfId="1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15" fillId="6" borderId="6" xfId="0" applyFont="1" applyFill="1" applyBorder="1">
      <alignment vertical="center"/>
    </xf>
    <xf numFmtId="0" fontId="9" fillId="6" borderId="11" xfId="0" applyFont="1" applyFill="1" applyBorder="1">
      <alignment vertical="center"/>
    </xf>
    <xf numFmtId="38" fontId="9" fillId="0" borderId="0" xfId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4" fillId="6" borderId="11" xfId="0" applyFont="1" applyFill="1" applyBorder="1">
      <alignment vertical="center"/>
    </xf>
    <xf numFmtId="38" fontId="14" fillId="0" borderId="0" xfId="1" applyFont="1" applyBorder="1" applyAlignment="1">
      <alignment vertical="center"/>
    </xf>
    <xf numFmtId="38" fontId="9" fillId="0" borderId="0" xfId="1" quotePrefix="1" applyFont="1" applyBorder="1" applyAlignment="1">
      <alignment vertical="center"/>
    </xf>
    <xf numFmtId="0" fontId="17" fillId="10" borderId="4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22" fillId="0" borderId="0" xfId="0" applyFont="1">
      <alignment vertical="center"/>
    </xf>
    <xf numFmtId="0" fontId="5" fillId="5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>
      <alignment vertical="center"/>
    </xf>
    <xf numFmtId="0" fontId="5" fillId="0" borderId="15" xfId="0" applyFont="1" applyBorder="1">
      <alignment vertical="center"/>
    </xf>
    <xf numFmtId="38" fontId="9" fillId="0" borderId="6" xfId="1" applyFont="1" applyBorder="1" applyAlignment="1">
      <alignment vertical="center"/>
    </xf>
    <xf numFmtId="0" fontId="11" fillId="0" borderId="0" xfId="0" applyFont="1">
      <alignment vertical="center"/>
    </xf>
    <xf numFmtId="38" fontId="5" fillId="0" borderId="0" xfId="1" applyFont="1" applyBorder="1" applyAlignment="1">
      <alignment vertical="center"/>
    </xf>
    <xf numFmtId="56" fontId="9" fillId="11" borderId="7" xfId="0" applyNumberFormat="1" applyFont="1" applyFill="1" applyBorder="1" applyAlignment="1">
      <alignment horizontal="center" vertical="center"/>
    </xf>
    <xf numFmtId="0" fontId="5" fillId="12" borderId="6" xfId="0" applyFont="1" applyFill="1" applyBorder="1" applyAlignment="1">
      <alignment horizontal="center" vertical="center"/>
    </xf>
    <xf numFmtId="0" fontId="5" fillId="13" borderId="5" xfId="0" applyFont="1" applyFill="1" applyBorder="1" applyAlignment="1">
      <alignment horizontal="center" vertical="center"/>
    </xf>
    <xf numFmtId="0" fontId="5" fillId="13" borderId="6" xfId="0" applyFont="1" applyFill="1" applyBorder="1" applyAlignment="1">
      <alignment horizontal="center" vertical="center"/>
    </xf>
    <xf numFmtId="0" fontId="16" fillId="14" borderId="0" xfId="0" applyFont="1" applyFill="1">
      <alignment vertical="center"/>
    </xf>
    <xf numFmtId="0" fontId="5" fillId="14" borderId="0" xfId="0" applyFont="1" applyFill="1">
      <alignment vertical="center"/>
    </xf>
    <xf numFmtId="0" fontId="5" fillId="11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5" fillId="0" borderId="0" xfId="0" quotePrefix="1" applyFont="1">
      <alignment vertical="center"/>
    </xf>
    <xf numFmtId="38" fontId="15" fillId="6" borderId="6" xfId="1" applyFont="1" applyFill="1" applyBorder="1" applyAlignment="1">
      <alignment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9" fillId="0" borderId="0" xfId="0" applyFont="1">
      <alignment vertical="center"/>
    </xf>
    <xf numFmtId="0" fontId="18" fillId="2" borderId="20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123825</xdr:rowOff>
    </xdr:from>
    <xdr:to>
      <xdr:col>10</xdr:col>
      <xdr:colOff>133350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1E2B7BD-5947-4853-AF85-EA680EF21BDE}"/>
            </a:ext>
          </a:extLst>
        </xdr:cNvPr>
        <xdr:cNvSpPr txBox="1">
          <a:spLocks noChangeArrowheads="1"/>
        </xdr:cNvSpPr>
      </xdr:nvSpPr>
      <xdr:spPr bwMode="auto">
        <a:xfrm>
          <a:off x="3230880" y="329565"/>
          <a:ext cx="3028950" cy="112014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５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546939</xdr:colOff>
      <xdr:row>10</xdr:row>
      <xdr:rowOff>23447</xdr:rowOff>
    </xdr:from>
    <xdr:to>
      <xdr:col>13</xdr:col>
      <xdr:colOff>466185</xdr:colOff>
      <xdr:row>14</xdr:row>
      <xdr:rowOff>57151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4CC06B4D-C3C4-4520-8790-A05278496CF3}"/>
            </a:ext>
          </a:extLst>
        </xdr:cNvPr>
        <xdr:cNvGrpSpPr>
          <a:grpSpLocks/>
        </xdr:cNvGrpSpPr>
      </xdr:nvGrpSpPr>
      <xdr:grpSpPr bwMode="auto">
        <a:xfrm>
          <a:off x="767919" y="2080847"/>
          <a:ext cx="8194566" cy="856664"/>
          <a:chOff x="42" y="219"/>
          <a:chExt cx="757" cy="70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B47506D9-61B5-C306-B6A4-C50BE1D2A5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737C93C-5CED-13E9-4AD3-26ED279B61A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1521777-DF9D-CFDD-9ED0-460025FBE6C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1" y="221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5D6C285-53BB-19A8-84AB-D6EB4353CFD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2" y="219"/>
            <a:ext cx="57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228600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CE606CA9-444B-47EB-87FD-0EB5E18F9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3573780"/>
          <a:ext cx="552450" cy="33528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104775</xdr:colOff>
      <xdr:row>29</xdr:row>
      <xdr:rowOff>38100</xdr:rowOff>
    </xdr:from>
    <xdr:to>
      <xdr:col>2</xdr:col>
      <xdr:colOff>571500</xdr:colOff>
      <xdr:row>30</xdr:row>
      <xdr:rowOff>142875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53E00124-712C-41B4-873F-4EF79B69B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9655" y="6004560"/>
          <a:ext cx="466725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87</xdr:row>
      <xdr:rowOff>49432</xdr:rowOff>
    </xdr:from>
    <xdr:to>
      <xdr:col>1</xdr:col>
      <xdr:colOff>485775</xdr:colOff>
      <xdr:row>88</xdr:row>
      <xdr:rowOff>180976</xdr:rowOff>
    </xdr:to>
    <xdr:pic>
      <xdr:nvPicPr>
        <xdr:cNvPr id="10" name="Picture 810">
          <a:extLst>
            <a:ext uri="{FF2B5EF4-FFF2-40B4-BE49-F238E27FC236}">
              <a16:creationId xmlns:a16="http://schemas.microsoft.com/office/drawing/2014/main" id="{183BA48B-5608-4476-A5DE-E0F65DC55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17948812"/>
          <a:ext cx="640080" cy="337284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180975</xdr:colOff>
      <xdr:row>88</xdr:row>
      <xdr:rowOff>47626</xdr:rowOff>
    </xdr:from>
    <xdr:to>
      <xdr:col>8</xdr:col>
      <xdr:colOff>3613</xdr:colOff>
      <xdr:row>89</xdr:row>
      <xdr:rowOff>142876</xdr:rowOff>
    </xdr:to>
    <xdr:pic>
      <xdr:nvPicPr>
        <xdr:cNvPr id="11" name="Picture 811">
          <a:extLst>
            <a:ext uri="{FF2B5EF4-FFF2-40B4-BE49-F238E27FC236}">
              <a16:creationId xmlns:a16="http://schemas.microsoft.com/office/drawing/2014/main" id="{FCDDE910-98F5-4A69-B2C0-92BF50F93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45355" y="18152746"/>
          <a:ext cx="546538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68580</xdr:colOff>
      <xdr:row>15</xdr:row>
      <xdr:rowOff>22861</xdr:rowOff>
    </xdr:from>
    <xdr:to>
      <xdr:col>7</xdr:col>
      <xdr:colOff>678180</xdr:colOff>
      <xdr:row>18</xdr:row>
      <xdr:rowOff>83821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F4BE2D1-EAE2-4DAE-A8AC-8005FAC511FB}"/>
            </a:ext>
          </a:extLst>
        </xdr:cNvPr>
        <xdr:cNvSpPr txBox="1"/>
      </xdr:nvSpPr>
      <xdr:spPr>
        <a:xfrm>
          <a:off x="2461260" y="3108961"/>
          <a:ext cx="2781300" cy="67818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400" b="1"/>
            <a:t>検索条件の設定に注意！</a:t>
          </a:r>
          <a:endParaRPr kumimoji="1" lang="en-US" altLang="ja-JP" sz="1400" b="1"/>
        </a:p>
        <a:p>
          <a:pPr algn="ctr"/>
          <a:r>
            <a:rPr kumimoji="1" lang="ja-JP" altLang="en-US" sz="1400" b="0"/>
            <a:t>検索条件：左のセル</a:t>
          </a:r>
          <a:r>
            <a:rPr kumimoji="1" lang="ja-JP" altLang="en-US" sz="1400"/>
            <a:t>をクリック</a:t>
          </a:r>
        </a:p>
      </xdr:txBody>
    </xdr:sp>
    <xdr:clientData/>
  </xdr:twoCellAnchor>
  <xdr:twoCellAnchor editAs="oneCell">
    <xdr:from>
      <xdr:col>7</xdr:col>
      <xdr:colOff>455294</xdr:colOff>
      <xdr:row>72</xdr:row>
      <xdr:rowOff>36194</xdr:rowOff>
    </xdr:from>
    <xdr:to>
      <xdr:col>14</xdr:col>
      <xdr:colOff>634365</xdr:colOff>
      <xdr:row>77</xdr:row>
      <xdr:rowOff>175259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8276DD60-99CA-4E45-A8F4-2CE0462D8FB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407"/>
        <a:stretch/>
      </xdr:blipFill>
      <xdr:spPr bwMode="auto">
        <a:xfrm>
          <a:off x="5019674" y="14849474"/>
          <a:ext cx="4636771" cy="1167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436555</xdr:colOff>
      <xdr:row>20</xdr:row>
      <xdr:rowOff>110490</xdr:rowOff>
    </xdr:from>
    <xdr:to>
      <xdr:col>7</xdr:col>
      <xdr:colOff>685801</xdr:colOff>
      <xdr:row>26</xdr:row>
      <xdr:rowOff>15240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CA56AD26-9E20-449A-8770-36782F104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53135" y="4225290"/>
          <a:ext cx="1895166" cy="1139190"/>
        </a:xfrm>
        <a:prstGeom prst="rect">
          <a:avLst/>
        </a:prstGeom>
      </xdr:spPr>
    </xdr:pic>
    <xdr:clientData/>
  </xdr:twoCellAnchor>
  <xdr:twoCellAnchor editAs="oneCell">
    <xdr:from>
      <xdr:col>10</xdr:col>
      <xdr:colOff>714375</xdr:colOff>
      <xdr:row>32</xdr:row>
      <xdr:rowOff>87630</xdr:rowOff>
    </xdr:from>
    <xdr:to>
      <xdr:col>14</xdr:col>
      <xdr:colOff>512445</xdr:colOff>
      <xdr:row>38</xdr:row>
      <xdr:rowOff>47626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9DB1B4D7-0BE4-47ED-92D0-1F75A7029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038975" y="6671310"/>
          <a:ext cx="2693670" cy="1194436"/>
        </a:xfrm>
        <a:prstGeom prst="rect">
          <a:avLst/>
        </a:prstGeom>
      </xdr:spPr>
    </xdr:pic>
    <xdr:clientData/>
  </xdr:twoCellAnchor>
  <xdr:twoCellAnchor editAs="oneCell">
    <xdr:from>
      <xdr:col>12</xdr:col>
      <xdr:colOff>241935</xdr:colOff>
      <xdr:row>38</xdr:row>
      <xdr:rowOff>95250</xdr:rowOff>
    </xdr:from>
    <xdr:to>
      <xdr:col>16</xdr:col>
      <xdr:colOff>30480</xdr:colOff>
      <xdr:row>45</xdr:row>
      <xdr:rowOff>51411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628AAA88-DE47-487B-9AC6-E878ECA57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014335" y="7913370"/>
          <a:ext cx="2684145" cy="1396341"/>
        </a:xfrm>
        <a:prstGeom prst="rect">
          <a:avLst/>
        </a:prstGeom>
      </xdr:spPr>
    </xdr:pic>
    <xdr:clientData/>
  </xdr:twoCellAnchor>
  <xdr:twoCellAnchor editAs="oneCell">
    <xdr:from>
      <xdr:col>5</xdr:col>
      <xdr:colOff>365791</xdr:colOff>
      <xdr:row>47</xdr:row>
      <xdr:rowOff>7620</xdr:rowOff>
    </xdr:from>
    <xdr:to>
      <xdr:col>8</xdr:col>
      <xdr:colOff>53340</xdr:colOff>
      <xdr:row>52</xdr:row>
      <xdr:rowOff>190500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1A11A48E-72D7-42D8-B6A0-017041A14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82371" y="9677400"/>
          <a:ext cx="2057369" cy="1211580"/>
        </a:xfrm>
        <a:prstGeom prst="rect">
          <a:avLst/>
        </a:prstGeom>
      </xdr:spPr>
    </xdr:pic>
    <xdr:clientData/>
  </xdr:twoCellAnchor>
  <xdr:twoCellAnchor editAs="oneCell">
    <xdr:from>
      <xdr:col>7</xdr:col>
      <xdr:colOff>421005</xdr:colOff>
      <xdr:row>61</xdr:row>
      <xdr:rowOff>60960</xdr:rowOff>
    </xdr:from>
    <xdr:to>
      <xdr:col>15</xdr:col>
      <xdr:colOff>154305</xdr:colOff>
      <xdr:row>68</xdr:row>
      <xdr:rowOff>189152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8AD6C07A-4E25-4A55-94D4-9F5D989BA2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85385" y="12611100"/>
          <a:ext cx="4914900" cy="1568372"/>
        </a:xfrm>
        <a:prstGeom prst="rect">
          <a:avLst/>
        </a:prstGeom>
      </xdr:spPr>
    </xdr:pic>
    <xdr:clientData/>
  </xdr:twoCellAnchor>
  <xdr:twoCellAnchor editAs="oneCell">
    <xdr:from>
      <xdr:col>11</xdr:col>
      <xdr:colOff>636270</xdr:colOff>
      <xdr:row>79</xdr:row>
      <xdr:rowOff>192404</xdr:rowOff>
    </xdr:from>
    <xdr:to>
      <xdr:col>16</xdr:col>
      <xdr:colOff>34675</xdr:colOff>
      <xdr:row>87</xdr:row>
      <xdr:rowOff>125729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A074BC73-3137-41E2-9C50-73E8611FE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486650" y="16445864"/>
          <a:ext cx="2941705" cy="1602105"/>
        </a:xfrm>
        <a:prstGeom prst="rect">
          <a:avLst/>
        </a:prstGeom>
      </xdr:spPr>
    </xdr:pic>
    <xdr:clientData/>
  </xdr:twoCellAnchor>
  <xdr:twoCellAnchor editAs="oneCell">
    <xdr:from>
      <xdr:col>5</xdr:col>
      <xdr:colOff>232411</xdr:colOff>
      <xdr:row>99</xdr:row>
      <xdr:rowOff>102871</xdr:rowOff>
    </xdr:from>
    <xdr:to>
      <xdr:col>8</xdr:col>
      <xdr:colOff>53341</xdr:colOff>
      <xdr:row>102</xdr:row>
      <xdr:rowOff>79645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BD629225-F3FE-43F7-851B-3E740A20B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48991" y="20539711"/>
          <a:ext cx="2190750" cy="2003694"/>
        </a:xfrm>
        <a:prstGeom prst="rect">
          <a:avLst/>
        </a:prstGeom>
      </xdr:spPr>
    </xdr:pic>
    <xdr:clientData/>
  </xdr:twoCellAnchor>
  <xdr:twoCellAnchor editAs="oneCell">
    <xdr:from>
      <xdr:col>11</xdr:col>
      <xdr:colOff>371475</xdr:colOff>
      <xdr:row>101</xdr:row>
      <xdr:rowOff>1154430</xdr:rowOff>
    </xdr:from>
    <xdr:to>
      <xdr:col>14</xdr:col>
      <xdr:colOff>373380</xdr:colOff>
      <xdr:row>108</xdr:row>
      <xdr:rowOff>109993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70BD231F-A2E6-4649-A6F5-6B7040A04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221855" y="21934170"/>
          <a:ext cx="2173605" cy="2155963"/>
        </a:xfrm>
        <a:prstGeom prst="rect">
          <a:avLst/>
        </a:prstGeom>
      </xdr:spPr>
    </xdr:pic>
    <xdr:clientData/>
  </xdr:twoCellAnchor>
  <xdr:twoCellAnchor>
    <xdr:from>
      <xdr:col>1</xdr:col>
      <xdr:colOff>653416</xdr:colOff>
      <xdr:row>104</xdr:row>
      <xdr:rowOff>106680</xdr:rowOff>
    </xdr:from>
    <xdr:to>
      <xdr:col>10</xdr:col>
      <xdr:colOff>297180</xdr:colOff>
      <xdr:row>107</xdr:row>
      <xdr:rowOff>259080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906BDAF0-5BE7-4E19-97AD-9062FC739B8F}"/>
            </a:ext>
          </a:extLst>
        </xdr:cNvPr>
        <xdr:cNvSpPr txBox="1"/>
      </xdr:nvSpPr>
      <xdr:spPr>
        <a:xfrm>
          <a:off x="874396" y="22448520"/>
          <a:ext cx="5549264" cy="76962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アスタリスク「</a:t>
          </a:r>
          <a:r>
            <a:rPr lang="ja-JP" altLang="en-US" sz="1600" b="1" i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*</a:t>
          </a:r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」は、最初あるいは終わりの数文字を指定することで</a:t>
          </a:r>
          <a:endParaRPr lang="en-US" altLang="ja-JP" sz="1200" b="1" i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目的の文字に置き換えるます。</a:t>
          </a:r>
          <a:endParaRPr lang="en-US" altLang="ja-JP" sz="1200" b="1" i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後段、詳しく触れます</a:t>
          </a:r>
        </a:p>
      </xdr:txBody>
    </xdr:sp>
    <xdr:clientData/>
  </xdr:twoCellAnchor>
  <xdr:twoCellAnchor editAs="oneCell">
    <xdr:from>
      <xdr:col>7</xdr:col>
      <xdr:colOff>714375</xdr:colOff>
      <xdr:row>122</xdr:row>
      <xdr:rowOff>32385</xdr:rowOff>
    </xdr:from>
    <xdr:to>
      <xdr:col>16</xdr:col>
      <xdr:colOff>650297</xdr:colOff>
      <xdr:row>127</xdr:row>
      <xdr:rowOff>74295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57EAC3F8-FD0D-4AB3-A43C-23A1248F4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278755" y="26892885"/>
          <a:ext cx="5841422" cy="1215390"/>
        </a:xfrm>
        <a:prstGeom prst="rect">
          <a:avLst/>
        </a:prstGeom>
      </xdr:spPr>
    </xdr:pic>
    <xdr:clientData/>
  </xdr:twoCellAnchor>
  <xdr:twoCellAnchor editAs="oneCell">
    <xdr:from>
      <xdr:col>7</xdr:col>
      <xdr:colOff>468629</xdr:colOff>
      <xdr:row>108</xdr:row>
      <xdr:rowOff>169545</xdr:rowOff>
    </xdr:from>
    <xdr:to>
      <xdr:col>13</xdr:col>
      <xdr:colOff>154304</xdr:colOff>
      <xdr:row>117</xdr:row>
      <xdr:rowOff>117027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7448F491-E4F6-4B98-BE5E-E9677B826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033009" y="24149685"/>
          <a:ext cx="3419475" cy="1799142"/>
        </a:xfrm>
        <a:prstGeom prst="rect">
          <a:avLst/>
        </a:prstGeom>
      </xdr:spPr>
    </xdr:pic>
    <xdr:clientData/>
  </xdr:twoCellAnchor>
  <xdr:twoCellAnchor>
    <xdr:from>
      <xdr:col>1</xdr:col>
      <xdr:colOff>89536</xdr:colOff>
      <xdr:row>125</xdr:row>
      <xdr:rowOff>129540</xdr:rowOff>
    </xdr:from>
    <xdr:to>
      <xdr:col>7</xdr:col>
      <xdr:colOff>518160</xdr:colOff>
      <xdr:row>129</xdr:row>
      <xdr:rowOff>76200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F2868EA2-09F8-45C0-AFC5-B837583A9FB0}"/>
            </a:ext>
          </a:extLst>
        </xdr:cNvPr>
        <xdr:cNvSpPr txBox="1"/>
      </xdr:nvSpPr>
      <xdr:spPr>
        <a:xfrm>
          <a:off x="310516" y="27607260"/>
          <a:ext cx="4772024" cy="76962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アスタリスク「</a:t>
          </a:r>
          <a:r>
            <a:rPr lang="ja-JP" altLang="en-US" sz="1600" b="1" i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*</a:t>
          </a:r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」は、最初あるいは終わりの数文字を指定することで</a:t>
          </a:r>
          <a:endParaRPr lang="en-US" altLang="ja-JP" sz="1200" b="1" i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目的の文字に置き換えます。</a:t>
          </a:r>
          <a:endParaRPr lang="en-US" altLang="ja-JP" sz="1200" b="1" i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後段、詳しく触れます</a:t>
          </a:r>
        </a:p>
      </xdr:txBody>
    </xdr:sp>
    <xdr:clientData/>
  </xdr:twoCellAnchor>
  <xdr:twoCellAnchor editAs="oneCell">
    <xdr:from>
      <xdr:col>6</xdr:col>
      <xdr:colOff>502920</xdr:colOff>
      <xdr:row>9</xdr:row>
      <xdr:rowOff>144780</xdr:rowOff>
    </xdr:from>
    <xdr:to>
      <xdr:col>9</xdr:col>
      <xdr:colOff>419100</xdr:colOff>
      <xdr:row>11</xdr:row>
      <xdr:rowOff>182880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5253589-6AE7-3A2B-8202-63538823C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3400" y="199644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5FE5F-D58E-47D5-97E3-45FAA2167D2C}">
  <dimension ref="A1:P126"/>
  <sheetViews>
    <sheetView tabSelected="1" workbookViewId="0">
      <selection activeCell="A2" sqref="A2"/>
    </sheetView>
  </sheetViews>
  <sheetFormatPr defaultColWidth="9" defaultRowHeight="16.5" customHeight="1" x14ac:dyDescent="0.45"/>
  <cols>
    <col min="1" max="1" width="2.8984375" style="2" customWidth="1"/>
    <col min="2" max="5" width="9.5" style="1" customWidth="1"/>
    <col min="6" max="6" width="12.09765625" style="1" customWidth="1"/>
    <col min="7" max="8" width="9.5" style="1" customWidth="1"/>
    <col min="9" max="9" width="1.5" style="1" customWidth="1"/>
    <col min="10" max="16" width="9.5" style="1" customWidth="1"/>
    <col min="17" max="16384" width="9" style="1"/>
  </cols>
  <sheetData>
    <row r="1" spans="1:16" ht="16.5" customHeight="1" x14ac:dyDescent="0.45">
      <c r="A1" s="65" t="s">
        <v>84</v>
      </c>
      <c r="B1" s="65"/>
      <c r="C1" s="65"/>
      <c r="D1" s="65"/>
      <c r="E1" s="65"/>
      <c r="F1" s="65"/>
      <c r="G1" s="65"/>
    </row>
    <row r="9" spans="1:16" ht="16.5" customHeight="1" thickBot="1" x14ac:dyDescent="0.5">
      <c r="C9" s="66" t="s">
        <v>0</v>
      </c>
      <c r="D9" s="67"/>
      <c r="E9" s="67"/>
      <c r="F9" s="67"/>
      <c r="G9" s="67"/>
      <c r="H9" s="67"/>
      <c r="I9" s="67"/>
      <c r="J9" s="67"/>
      <c r="K9" s="67"/>
      <c r="L9" s="67"/>
      <c r="M9" s="67"/>
      <c r="N9" s="68"/>
      <c r="O9" s="3"/>
    </row>
    <row r="10" spans="1:16" s="4" customFormat="1" ht="16.5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6.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6.5" customHeight="1" x14ac:dyDescent="0.45">
      <c r="A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6.5" customHeight="1" x14ac:dyDescent="0.45">
      <c r="A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6.5" customHeight="1" x14ac:dyDescent="0.45">
      <c r="A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6.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6.5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6.5" customHeight="1" x14ac:dyDescent="0.45">
      <c r="A17" s="4"/>
      <c r="E17" s="4"/>
      <c r="F17" s="4"/>
      <c r="G17" s="4"/>
      <c r="H17" s="4"/>
      <c r="I17" s="4"/>
      <c r="J17" s="4"/>
      <c r="O17" s="4"/>
      <c r="P17" s="4"/>
    </row>
    <row r="18" spans="1:16" ht="16.5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6.5" customHeight="1" thickBot="1" x14ac:dyDescent="0.5">
      <c r="C19" s="9">
        <v>1</v>
      </c>
    </row>
    <row r="20" spans="1:16" ht="16.5" customHeight="1" thickTop="1" x14ac:dyDescent="0.45">
      <c r="B20" s="10" t="s">
        <v>1</v>
      </c>
      <c r="C20" s="11"/>
      <c r="J20" s="60" t="s">
        <v>2</v>
      </c>
      <c r="K20" s="61" t="s">
        <v>3</v>
      </c>
      <c r="L20" s="61" t="s">
        <v>4</v>
      </c>
      <c r="M20" s="60" t="s">
        <v>5</v>
      </c>
      <c r="N20" s="61" t="s">
        <v>6</v>
      </c>
      <c r="O20" s="61" t="s">
        <v>7</v>
      </c>
    </row>
    <row r="21" spans="1:16" ht="16.5" customHeight="1" x14ac:dyDescent="0.45">
      <c r="J21" s="58">
        <v>44470</v>
      </c>
      <c r="K21" s="14" t="s">
        <v>8</v>
      </c>
      <c r="L21" s="14" t="s">
        <v>9</v>
      </c>
      <c r="M21" s="15">
        <v>7</v>
      </c>
      <c r="N21" s="16">
        <v>1200</v>
      </c>
      <c r="O21" s="17">
        <f>IF(K21="","",M21*N21)</f>
        <v>8400</v>
      </c>
    </row>
    <row r="22" spans="1:16" ht="16.5" customHeight="1" x14ac:dyDescent="0.45">
      <c r="B22" s="2" t="s">
        <v>10</v>
      </c>
      <c r="C22" s="3" t="s">
        <v>11</v>
      </c>
      <c r="J22" s="58">
        <v>44471</v>
      </c>
      <c r="K22" s="18" t="s">
        <v>12</v>
      </c>
      <c r="L22" s="18" t="s">
        <v>13</v>
      </c>
      <c r="M22" s="19">
        <v>4</v>
      </c>
      <c r="N22" s="20">
        <v>3400</v>
      </c>
      <c r="O22" s="21">
        <f t="shared" ref="O22:O31" si="0">IF(K22="","",M22*N22)</f>
        <v>13600</v>
      </c>
    </row>
    <row r="23" spans="1:16" ht="16.5" customHeight="1" x14ac:dyDescent="0.45">
      <c r="J23" s="58">
        <v>44472</v>
      </c>
      <c r="K23" s="18" t="s">
        <v>14</v>
      </c>
      <c r="L23" s="18" t="s">
        <v>15</v>
      </c>
      <c r="M23" s="19">
        <v>8</v>
      </c>
      <c r="N23" s="20">
        <v>5200</v>
      </c>
      <c r="O23" s="21">
        <f t="shared" si="0"/>
        <v>41600</v>
      </c>
    </row>
    <row r="24" spans="1:16" ht="16.5" customHeight="1" thickBot="1" x14ac:dyDescent="0.5">
      <c r="E24" s="22"/>
      <c r="F24" s="1" t="s">
        <v>16</v>
      </c>
      <c r="J24" s="58">
        <v>44473</v>
      </c>
      <c r="K24" s="18" t="s">
        <v>8</v>
      </c>
      <c r="L24" s="18" t="s">
        <v>17</v>
      </c>
      <c r="M24" s="19">
        <v>5</v>
      </c>
      <c r="N24" s="20">
        <v>650</v>
      </c>
      <c r="O24" s="21">
        <f t="shared" si="0"/>
        <v>3250</v>
      </c>
    </row>
    <row r="25" spans="1:16" ht="16.5" customHeight="1" x14ac:dyDescent="0.45">
      <c r="D25" s="23" t="s">
        <v>18</v>
      </c>
      <c r="E25" s="24">
        <f>COUNTA(K21:K31)</f>
        <v>10</v>
      </c>
      <c r="F25" s="1" t="s">
        <v>16</v>
      </c>
      <c r="J25" s="58">
        <v>44474</v>
      </c>
      <c r="K25" s="18" t="s">
        <v>19</v>
      </c>
      <c r="L25" s="18" t="s">
        <v>20</v>
      </c>
      <c r="M25" s="19">
        <v>2</v>
      </c>
      <c r="N25" s="20">
        <v>8900</v>
      </c>
      <c r="O25" s="21">
        <f t="shared" si="0"/>
        <v>17800</v>
      </c>
    </row>
    <row r="26" spans="1:16" ht="16.5" customHeight="1" x14ac:dyDescent="0.45">
      <c r="D26" s="69" t="s">
        <v>91</v>
      </c>
      <c r="J26" s="58">
        <v>44475</v>
      </c>
      <c r="K26" s="18" t="s">
        <v>19</v>
      </c>
      <c r="L26" s="18" t="s">
        <v>21</v>
      </c>
      <c r="M26" s="19">
        <v>7</v>
      </c>
      <c r="N26" s="20">
        <v>8300</v>
      </c>
      <c r="O26" s="21">
        <f t="shared" si="0"/>
        <v>58100</v>
      </c>
    </row>
    <row r="27" spans="1:16" ht="16.5" customHeight="1" x14ac:dyDescent="0.45">
      <c r="J27" s="58">
        <v>44476</v>
      </c>
      <c r="K27" s="18" t="s">
        <v>12</v>
      </c>
      <c r="L27" s="18" t="s">
        <v>22</v>
      </c>
      <c r="M27" s="19">
        <v>5</v>
      </c>
      <c r="N27" s="20">
        <v>2300</v>
      </c>
      <c r="O27" s="21">
        <f t="shared" si="0"/>
        <v>11500</v>
      </c>
    </row>
    <row r="28" spans="1:16" ht="16.5" customHeight="1" x14ac:dyDescent="0.45">
      <c r="B28" s="2" t="s">
        <v>23</v>
      </c>
      <c r="C28" s="1" t="s">
        <v>24</v>
      </c>
      <c r="J28" s="58">
        <v>44477</v>
      </c>
      <c r="K28" s="18" t="s">
        <v>14</v>
      </c>
      <c r="L28" s="18" t="s">
        <v>25</v>
      </c>
      <c r="M28" s="19">
        <v>3</v>
      </c>
      <c r="N28" s="20">
        <v>4300</v>
      </c>
      <c r="O28" s="21">
        <f t="shared" si="0"/>
        <v>12900</v>
      </c>
    </row>
    <row r="29" spans="1:16" ht="16.5" customHeight="1" x14ac:dyDescent="0.45">
      <c r="J29" s="58">
        <v>44478</v>
      </c>
      <c r="K29" s="18" t="s">
        <v>8</v>
      </c>
      <c r="L29" s="18" t="s">
        <v>26</v>
      </c>
      <c r="M29" s="19">
        <v>1</v>
      </c>
      <c r="N29" s="20">
        <v>10000</v>
      </c>
      <c r="O29" s="21">
        <f t="shared" si="0"/>
        <v>10000</v>
      </c>
    </row>
    <row r="30" spans="1:16" ht="16.5" customHeight="1" x14ac:dyDescent="0.45">
      <c r="D30" s="26" t="s">
        <v>3</v>
      </c>
      <c r="E30" s="26" t="s">
        <v>27</v>
      </c>
      <c r="F30" s="26" t="s">
        <v>7</v>
      </c>
      <c r="J30" s="58">
        <v>44479</v>
      </c>
      <c r="K30" s="18"/>
      <c r="L30" s="18"/>
      <c r="M30" s="19"/>
      <c r="N30" s="20"/>
      <c r="O30" s="21" t="str">
        <f t="shared" si="0"/>
        <v/>
      </c>
    </row>
    <row r="31" spans="1:16" ht="16.5" customHeight="1" x14ac:dyDescent="0.45">
      <c r="D31" s="27" t="s">
        <v>8</v>
      </c>
      <c r="E31" s="28"/>
      <c r="F31" s="29"/>
      <c r="J31" s="58">
        <v>44480</v>
      </c>
      <c r="K31" s="30" t="s">
        <v>12</v>
      </c>
      <c r="L31" s="30" t="s">
        <v>28</v>
      </c>
      <c r="M31" s="31">
        <v>3</v>
      </c>
      <c r="N31" s="32">
        <v>7700</v>
      </c>
      <c r="O31" s="33">
        <f t="shared" si="0"/>
        <v>23100</v>
      </c>
    </row>
    <row r="32" spans="1:16" ht="16.5" customHeight="1" x14ac:dyDescent="0.45">
      <c r="D32" s="27" t="s">
        <v>14</v>
      </c>
      <c r="E32" s="28"/>
      <c r="F32" s="29"/>
      <c r="J32" s="59" t="s">
        <v>29</v>
      </c>
      <c r="K32" s="35"/>
      <c r="L32" s="35"/>
      <c r="M32" s="36">
        <f>SUM(M21:M31)</f>
        <v>45</v>
      </c>
      <c r="N32" s="37"/>
      <c r="O32" s="38">
        <f>SUM(O21:O31)</f>
        <v>200250</v>
      </c>
    </row>
    <row r="33" spans="2:15" ht="16.5" customHeight="1" x14ac:dyDescent="0.45">
      <c r="D33" s="27" t="s">
        <v>12</v>
      </c>
      <c r="E33" s="28"/>
      <c r="F33" s="29"/>
    </row>
    <row r="34" spans="2:15" ht="16.5" customHeight="1" x14ac:dyDescent="0.45">
      <c r="D34" s="27" t="s">
        <v>19</v>
      </c>
      <c r="E34" s="28"/>
      <c r="F34" s="29"/>
    </row>
    <row r="35" spans="2:15" ht="16.5" customHeight="1" x14ac:dyDescent="0.45">
      <c r="D35" s="27" t="s">
        <v>29</v>
      </c>
      <c r="E35" s="39"/>
      <c r="F35" s="39"/>
    </row>
    <row r="39" spans="2:15" ht="16.5" customHeight="1" x14ac:dyDescent="0.45">
      <c r="C39" s="23" t="s">
        <v>18</v>
      </c>
      <c r="D39" s="26" t="s">
        <v>3</v>
      </c>
      <c r="E39" s="26" t="s">
        <v>27</v>
      </c>
      <c r="F39" s="26" t="s">
        <v>7</v>
      </c>
    </row>
    <row r="40" spans="2:15" ht="16.5" customHeight="1" x14ac:dyDescent="0.45">
      <c r="D40" s="27" t="s">
        <v>8</v>
      </c>
      <c r="E40" s="28">
        <f>COUNTIF($K$21:$K$31,D40)</f>
        <v>3</v>
      </c>
      <c r="F40" s="29">
        <f>SUMIF($K$21:$K$31,D40,$O$21:$O$31)</f>
        <v>21650</v>
      </c>
    </row>
    <row r="41" spans="2:15" ht="16.5" customHeight="1" x14ac:dyDescent="0.45">
      <c r="D41" s="27" t="s">
        <v>14</v>
      </c>
      <c r="E41" s="28">
        <f>COUNTIF($K$21:$K$31,D41)</f>
        <v>2</v>
      </c>
      <c r="F41" s="29">
        <f>SUMIF($K$21:$K$31,D41,$O$21:$O$31)</f>
        <v>54500</v>
      </c>
    </row>
    <row r="42" spans="2:15" ht="16.5" customHeight="1" x14ac:dyDescent="0.45">
      <c r="D42" s="27" t="s">
        <v>12</v>
      </c>
      <c r="E42" s="28">
        <f>COUNTIF($K$21:$K$31,D42)</f>
        <v>3</v>
      </c>
      <c r="F42" s="29">
        <f>SUMIF($K$21:$K$31,D42,$O$21:$O$31)</f>
        <v>48200</v>
      </c>
    </row>
    <row r="43" spans="2:15" ht="16.5" customHeight="1" x14ac:dyDescent="0.45">
      <c r="D43" s="27" t="s">
        <v>19</v>
      </c>
      <c r="E43" s="28">
        <f>COUNTIF($K$21:$K$31,D43)</f>
        <v>2</v>
      </c>
      <c r="F43" s="29">
        <f>SUMIF($K$21:$K$31,D43,$O$21:$O$31)</f>
        <v>75900</v>
      </c>
    </row>
    <row r="44" spans="2:15" ht="16.5" customHeight="1" x14ac:dyDescent="0.45">
      <c r="D44" s="40" t="s">
        <v>29</v>
      </c>
      <c r="E44" s="41">
        <f>SUM(E40:E43)</f>
        <v>10</v>
      </c>
      <c r="F44" s="70">
        <f>SUM(F40:F43)</f>
        <v>200250</v>
      </c>
    </row>
    <row r="47" spans="2:15" ht="16.5" customHeight="1" x14ac:dyDescent="0.45">
      <c r="B47" s="2" t="s">
        <v>30</v>
      </c>
      <c r="C47" s="1" t="s">
        <v>31</v>
      </c>
      <c r="J47" s="12" t="s">
        <v>2</v>
      </c>
      <c r="K47" s="13" t="s">
        <v>3</v>
      </c>
      <c r="L47" s="13" t="s">
        <v>4</v>
      </c>
      <c r="M47" s="12" t="s">
        <v>5</v>
      </c>
      <c r="N47" s="13" t="s">
        <v>6</v>
      </c>
      <c r="O47" s="13" t="s">
        <v>7</v>
      </c>
    </row>
    <row r="48" spans="2:15" ht="16.5" customHeight="1" x14ac:dyDescent="0.45">
      <c r="J48" s="58">
        <v>44470</v>
      </c>
      <c r="K48" s="14" t="s">
        <v>8</v>
      </c>
      <c r="L48" s="14" t="s">
        <v>9</v>
      </c>
      <c r="M48" s="15">
        <v>7</v>
      </c>
      <c r="N48" s="16">
        <v>1200</v>
      </c>
      <c r="O48" s="17">
        <f>IF(K48="","",M48*N48)</f>
        <v>8400</v>
      </c>
    </row>
    <row r="49" spans="2:15" ht="16.5" customHeight="1" thickBot="1" x14ac:dyDescent="0.5">
      <c r="E49" s="42"/>
      <c r="F49" s="1" t="s">
        <v>32</v>
      </c>
      <c r="J49" s="58">
        <v>44471</v>
      </c>
      <c r="K49" s="18" t="s">
        <v>12</v>
      </c>
      <c r="L49" s="18" t="s">
        <v>13</v>
      </c>
      <c r="M49" s="19">
        <v>4</v>
      </c>
      <c r="N49" s="20">
        <v>3400</v>
      </c>
      <c r="O49" s="21">
        <f t="shared" ref="O49:O58" si="1">IF(K49="","",M49*N49)</f>
        <v>13600</v>
      </c>
    </row>
    <row r="50" spans="2:15" ht="16.5" customHeight="1" x14ac:dyDescent="0.45">
      <c r="E50" s="43">
        <f>SUMIF(N48:N58,"&gt;=5000",O48:O58)</f>
        <v>150600</v>
      </c>
      <c r="F50" s="1" t="s">
        <v>32</v>
      </c>
      <c r="J50" s="58">
        <v>44472</v>
      </c>
      <c r="K50" s="18" t="s">
        <v>14</v>
      </c>
      <c r="L50" s="18" t="s">
        <v>15</v>
      </c>
      <c r="M50" s="19">
        <v>8</v>
      </c>
      <c r="N50" s="20">
        <v>5200</v>
      </c>
      <c r="O50" s="21">
        <f t="shared" si="1"/>
        <v>41600</v>
      </c>
    </row>
    <row r="51" spans="2:15" ht="16.5" customHeight="1" x14ac:dyDescent="0.45">
      <c r="J51" s="58">
        <v>44473</v>
      </c>
      <c r="K51" s="18" t="s">
        <v>8</v>
      </c>
      <c r="L51" s="18" t="s">
        <v>17</v>
      </c>
      <c r="M51" s="19">
        <v>5</v>
      </c>
      <c r="N51" s="20">
        <v>650</v>
      </c>
      <c r="O51" s="21">
        <f t="shared" si="1"/>
        <v>3250</v>
      </c>
    </row>
    <row r="52" spans="2:15" ht="16.5" customHeight="1" x14ac:dyDescent="0.45">
      <c r="J52" s="58">
        <v>44474</v>
      </c>
      <c r="K52" s="18" t="s">
        <v>19</v>
      </c>
      <c r="L52" s="18" t="s">
        <v>20</v>
      </c>
      <c r="M52" s="19">
        <v>2</v>
      </c>
      <c r="N52" s="20">
        <v>8900</v>
      </c>
      <c r="O52" s="21">
        <f t="shared" si="1"/>
        <v>17800</v>
      </c>
    </row>
    <row r="53" spans="2:15" ht="16.5" customHeight="1" x14ac:dyDescent="0.45">
      <c r="J53" s="58">
        <v>44475</v>
      </c>
      <c r="K53" s="18" t="s">
        <v>19</v>
      </c>
      <c r="L53" s="18" t="s">
        <v>21</v>
      </c>
      <c r="M53" s="19">
        <v>7</v>
      </c>
      <c r="N53" s="20">
        <v>8300</v>
      </c>
      <c r="O53" s="21">
        <f t="shared" si="1"/>
        <v>58100</v>
      </c>
    </row>
    <row r="54" spans="2:15" ht="16.5" customHeight="1" x14ac:dyDescent="0.45">
      <c r="J54" s="58">
        <v>44476</v>
      </c>
      <c r="K54" s="18" t="s">
        <v>12</v>
      </c>
      <c r="L54" s="18" t="s">
        <v>22</v>
      </c>
      <c r="M54" s="19">
        <v>5</v>
      </c>
      <c r="N54" s="20">
        <v>2300</v>
      </c>
      <c r="O54" s="21">
        <f t="shared" si="1"/>
        <v>11500</v>
      </c>
    </row>
    <row r="55" spans="2:15" ht="16.5" customHeight="1" x14ac:dyDescent="0.45">
      <c r="J55" s="58">
        <v>44477</v>
      </c>
      <c r="K55" s="18" t="s">
        <v>14</v>
      </c>
      <c r="L55" s="18" t="s">
        <v>25</v>
      </c>
      <c r="M55" s="19">
        <v>3</v>
      </c>
      <c r="N55" s="20">
        <v>4300</v>
      </c>
      <c r="O55" s="21">
        <f t="shared" si="1"/>
        <v>12900</v>
      </c>
    </row>
    <row r="56" spans="2:15" ht="16.5" customHeight="1" x14ac:dyDescent="0.45">
      <c r="B56" s="2" t="s">
        <v>33</v>
      </c>
      <c r="C56" s="1" t="s">
        <v>34</v>
      </c>
      <c r="J56" s="58">
        <v>44478</v>
      </c>
      <c r="K56" s="18" t="s">
        <v>8</v>
      </c>
      <c r="L56" s="18" t="s">
        <v>26</v>
      </c>
      <c r="M56" s="19">
        <v>1</v>
      </c>
      <c r="N56" s="20">
        <v>10000</v>
      </c>
      <c r="O56" s="21">
        <f t="shared" si="1"/>
        <v>10000</v>
      </c>
    </row>
    <row r="57" spans="2:15" ht="16.5" customHeight="1" x14ac:dyDescent="0.45">
      <c r="C57" s="44" t="s">
        <v>35</v>
      </c>
      <c r="J57" s="58">
        <v>44479</v>
      </c>
      <c r="K57" s="18" t="s">
        <v>19</v>
      </c>
      <c r="L57" s="18" t="s">
        <v>21</v>
      </c>
      <c r="M57" s="19">
        <v>8</v>
      </c>
      <c r="N57" s="20"/>
      <c r="O57" s="21">
        <f t="shared" si="1"/>
        <v>0</v>
      </c>
    </row>
    <row r="58" spans="2:15" ht="16.5" customHeight="1" x14ac:dyDescent="0.45">
      <c r="C58" s="44" t="s">
        <v>86</v>
      </c>
      <c r="J58" s="58">
        <v>44480</v>
      </c>
      <c r="K58" s="30" t="s">
        <v>12</v>
      </c>
      <c r="L58" s="30" t="s">
        <v>28</v>
      </c>
      <c r="M58" s="31">
        <v>3</v>
      </c>
      <c r="N58" s="32">
        <v>7700</v>
      </c>
      <c r="O58" s="33">
        <f t="shared" si="1"/>
        <v>23100</v>
      </c>
    </row>
    <row r="59" spans="2:15" ht="16.5" customHeight="1" x14ac:dyDescent="0.45">
      <c r="J59" s="34" t="s">
        <v>29</v>
      </c>
      <c r="K59" s="35"/>
      <c r="L59" s="35"/>
      <c r="M59" s="36">
        <f>SUM(M48:M58)</f>
        <v>53</v>
      </c>
      <c r="N59" s="37"/>
      <c r="O59" s="38">
        <f>SUM(O48:O58)</f>
        <v>200250</v>
      </c>
    </row>
    <row r="60" spans="2:15" ht="16.5" customHeight="1" thickBot="1" x14ac:dyDescent="0.5">
      <c r="E60" s="45"/>
      <c r="F60" s="1" t="s">
        <v>32</v>
      </c>
    </row>
    <row r="61" spans="2:15" ht="16.5" customHeight="1" x14ac:dyDescent="0.45">
      <c r="E61" s="46">
        <f>DSUM(J47:O59,O47,E65:F66)</f>
        <v>99700</v>
      </c>
      <c r="F61" s="1" t="s">
        <v>32</v>
      </c>
    </row>
    <row r="62" spans="2:15" ht="16.5" customHeight="1" x14ac:dyDescent="0.45">
      <c r="E62" s="47"/>
    </row>
    <row r="64" spans="2:15" ht="16.5" customHeight="1" thickBot="1" x14ac:dyDescent="0.5">
      <c r="D64" s="62" t="s">
        <v>36</v>
      </c>
      <c r="E64" s="63"/>
      <c r="F64" s="63"/>
      <c r="G64" s="63"/>
    </row>
    <row r="65" spans="2:7" ht="16.5" customHeight="1" thickTop="1" thickBot="1" x14ac:dyDescent="0.5">
      <c r="C65" s="48" t="s">
        <v>37</v>
      </c>
      <c r="D65" s="2" t="s">
        <v>38</v>
      </c>
      <c r="E65" s="71" t="s">
        <v>6</v>
      </c>
      <c r="F65" s="72" t="s">
        <v>5</v>
      </c>
    </row>
    <row r="66" spans="2:7" ht="16.5" customHeight="1" thickTop="1" thickBot="1" x14ac:dyDescent="0.5">
      <c r="E66" s="73" t="s">
        <v>39</v>
      </c>
      <c r="F66" s="74" t="s">
        <v>40</v>
      </c>
    </row>
    <row r="67" spans="2:7" ht="16.5" customHeight="1" thickTop="1" x14ac:dyDescent="0.45">
      <c r="D67" s="49" t="s">
        <v>41</v>
      </c>
    </row>
    <row r="70" spans="2:7" ht="16.5" customHeight="1" x14ac:dyDescent="0.45">
      <c r="B70" s="2" t="s">
        <v>42</v>
      </c>
      <c r="C70" s="2" t="s">
        <v>85</v>
      </c>
    </row>
    <row r="72" spans="2:7" ht="16.5" customHeight="1" thickBot="1" x14ac:dyDescent="0.5">
      <c r="E72" s="42"/>
      <c r="F72" s="1" t="s">
        <v>32</v>
      </c>
    </row>
    <row r="73" spans="2:7" ht="16.5" customHeight="1" x14ac:dyDescent="0.45">
      <c r="E73" s="43">
        <f>DAVERAGE(J47:O59,O47,E76:F77)</f>
        <v>29050</v>
      </c>
      <c r="F73" s="1" t="s">
        <v>32</v>
      </c>
    </row>
    <row r="75" spans="2:7" ht="16.5" customHeight="1" thickBot="1" x14ac:dyDescent="0.5">
      <c r="D75" s="62" t="s">
        <v>36</v>
      </c>
      <c r="E75" s="63"/>
      <c r="F75" s="63"/>
      <c r="G75" s="63"/>
    </row>
    <row r="76" spans="2:7" ht="16.5" customHeight="1" thickTop="1" thickBot="1" x14ac:dyDescent="0.5">
      <c r="C76" s="48" t="s">
        <v>37</v>
      </c>
      <c r="D76" s="2" t="s">
        <v>38</v>
      </c>
      <c r="E76" s="71" t="s">
        <v>3</v>
      </c>
      <c r="F76" s="72" t="s">
        <v>5</v>
      </c>
    </row>
    <row r="77" spans="2:7" ht="16.5" customHeight="1" thickTop="1" thickBot="1" x14ac:dyDescent="0.5">
      <c r="E77" s="75" t="s">
        <v>19</v>
      </c>
      <c r="F77" s="76" t="s">
        <v>43</v>
      </c>
    </row>
    <row r="78" spans="2:7" ht="16.5" customHeight="1" thickTop="1" x14ac:dyDescent="0.45">
      <c r="D78" s="49" t="s">
        <v>41</v>
      </c>
    </row>
    <row r="86" spans="2:15" ht="16.5" customHeight="1" thickBot="1" x14ac:dyDescent="0.5">
      <c r="C86" s="9">
        <v>2</v>
      </c>
      <c r="K86" s="50"/>
      <c r="L86" s="50"/>
      <c r="M86" s="50"/>
      <c r="N86" s="50"/>
    </row>
    <row r="87" spans="2:15" ht="16.5" customHeight="1" thickTop="1" x14ac:dyDescent="0.45">
      <c r="B87" s="10" t="s">
        <v>1</v>
      </c>
    </row>
    <row r="89" spans="2:15" ht="16.5" customHeight="1" x14ac:dyDescent="0.45">
      <c r="J89" s="12" t="s">
        <v>44</v>
      </c>
      <c r="K89" s="13" t="s">
        <v>45</v>
      </c>
      <c r="L89" s="13" t="s">
        <v>46</v>
      </c>
      <c r="M89" s="12" t="s">
        <v>47</v>
      </c>
      <c r="N89" s="51"/>
      <c r="O89" s="13" t="s">
        <v>48</v>
      </c>
    </row>
    <row r="90" spans="2:15" ht="16.5" customHeight="1" x14ac:dyDescent="0.45">
      <c r="B90" s="2" t="s">
        <v>10</v>
      </c>
      <c r="C90" s="1" t="s">
        <v>88</v>
      </c>
      <c r="I90" s="52"/>
      <c r="J90" s="64" t="s">
        <v>49</v>
      </c>
      <c r="K90" s="27" t="s">
        <v>50</v>
      </c>
      <c r="L90" s="27">
        <v>36</v>
      </c>
      <c r="M90" s="53" t="s">
        <v>51</v>
      </c>
      <c r="N90" s="54"/>
      <c r="O90" s="55">
        <v>32700</v>
      </c>
    </row>
    <row r="91" spans="2:15" ht="16.5" customHeight="1" x14ac:dyDescent="0.45">
      <c r="I91" s="52"/>
      <c r="J91" s="64" t="s">
        <v>52</v>
      </c>
      <c r="K91" s="27" t="s">
        <v>53</v>
      </c>
      <c r="L91" s="27">
        <v>22</v>
      </c>
      <c r="M91" s="53" t="s">
        <v>54</v>
      </c>
      <c r="N91" s="54"/>
      <c r="O91" s="55">
        <v>12800</v>
      </c>
    </row>
    <row r="92" spans="2:15" ht="16.5" customHeight="1" thickBot="1" x14ac:dyDescent="0.5">
      <c r="C92" s="49" t="s">
        <v>55</v>
      </c>
      <c r="E92" s="45"/>
      <c r="F92" s="1" t="s">
        <v>56</v>
      </c>
      <c r="J92" s="64" t="s">
        <v>57</v>
      </c>
      <c r="K92" s="27" t="s">
        <v>53</v>
      </c>
      <c r="L92" s="27">
        <v>42</v>
      </c>
      <c r="M92" s="53" t="s">
        <v>58</v>
      </c>
      <c r="N92" s="54"/>
      <c r="O92" s="55">
        <v>50000</v>
      </c>
    </row>
    <row r="93" spans="2:15" ht="16.5" customHeight="1" x14ac:dyDescent="0.45">
      <c r="E93" s="56">
        <f>COUNTIF(M90:M100,"東京都*")</f>
        <v>6</v>
      </c>
      <c r="F93" s="1" t="s">
        <v>56</v>
      </c>
      <c r="J93" s="64" t="s">
        <v>59</v>
      </c>
      <c r="K93" s="27" t="s">
        <v>50</v>
      </c>
      <c r="L93" s="27">
        <v>51</v>
      </c>
      <c r="M93" s="53" t="s">
        <v>60</v>
      </c>
      <c r="N93" s="54"/>
      <c r="O93" s="55">
        <v>92300</v>
      </c>
    </row>
    <row r="94" spans="2:15" ht="16.5" customHeight="1" x14ac:dyDescent="0.45">
      <c r="E94" s="25"/>
      <c r="J94" s="64" t="s">
        <v>61</v>
      </c>
      <c r="K94" s="27" t="s">
        <v>53</v>
      </c>
      <c r="L94" s="27">
        <v>18</v>
      </c>
      <c r="M94" s="53" t="s">
        <v>62</v>
      </c>
      <c r="N94" s="54"/>
      <c r="O94" s="55">
        <v>8700</v>
      </c>
    </row>
    <row r="95" spans="2:15" ht="16.5" customHeight="1" x14ac:dyDescent="0.45">
      <c r="B95" s="2" t="s">
        <v>23</v>
      </c>
      <c r="C95" s="2" t="s">
        <v>87</v>
      </c>
      <c r="J95" s="64" t="s">
        <v>63</v>
      </c>
      <c r="K95" s="27" t="s">
        <v>50</v>
      </c>
      <c r="L95" s="27">
        <v>29</v>
      </c>
      <c r="M95" s="53" t="s">
        <v>64</v>
      </c>
      <c r="N95" s="54"/>
      <c r="O95" s="55">
        <v>112700</v>
      </c>
    </row>
    <row r="96" spans="2:15" ht="16.5" customHeight="1" thickBot="1" x14ac:dyDescent="0.5">
      <c r="E96" s="45"/>
      <c r="F96" s="1" t="s">
        <v>56</v>
      </c>
      <c r="J96" s="64" t="s">
        <v>65</v>
      </c>
      <c r="K96" s="27" t="s">
        <v>50</v>
      </c>
      <c r="L96" s="27">
        <v>33</v>
      </c>
      <c r="M96" s="53" t="s">
        <v>66</v>
      </c>
      <c r="N96" s="54"/>
      <c r="O96" s="55">
        <v>12000</v>
      </c>
    </row>
    <row r="97" spans="2:15" ht="21.6" customHeight="1" x14ac:dyDescent="0.45">
      <c r="B97" s="77" t="s">
        <v>92</v>
      </c>
      <c r="E97" s="56">
        <f>COUNTIF(L90:L100,"&lt;30")</f>
        <v>3</v>
      </c>
      <c r="F97" s="1" t="s">
        <v>56</v>
      </c>
      <c r="J97" s="64" t="s">
        <v>67</v>
      </c>
      <c r="K97" s="27" t="s">
        <v>53</v>
      </c>
      <c r="L97" s="27">
        <v>30</v>
      </c>
      <c r="M97" s="53" t="s">
        <v>68</v>
      </c>
      <c r="N97" s="54"/>
      <c r="O97" s="55">
        <v>3100</v>
      </c>
    </row>
    <row r="98" spans="2:15" ht="16.5" customHeight="1" x14ac:dyDescent="0.45">
      <c r="C98" s="1" t="s">
        <v>69</v>
      </c>
      <c r="J98" s="64" t="s">
        <v>70</v>
      </c>
      <c r="K98" s="27" t="s">
        <v>50</v>
      </c>
      <c r="L98" s="27">
        <v>49</v>
      </c>
      <c r="M98" s="53" t="s">
        <v>71</v>
      </c>
      <c r="N98" s="54"/>
      <c r="O98" s="55">
        <v>47100</v>
      </c>
    </row>
    <row r="99" spans="2:15" ht="16.5" customHeight="1" x14ac:dyDescent="0.45">
      <c r="C99" s="1" t="s">
        <v>72</v>
      </c>
      <c r="J99" s="64" t="s">
        <v>73</v>
      </c>
      <c r="K99" s="27" t="s">
        <v>53</v>
      </c>
      <c r="L99" s="27">
        <v>61</v>
      </c>
      <c r="M99" s="53" t="s">
        <v>74</v>
      </c>
      <c r="N99" s="54"/>
      <c r="O99" s="55">
        <v>28900</v>
      </c>
    </row>
    <row r="100" spans="2:15" ht="16.5" customHeight="1" x14ac:dyDescent="0.45">
      <c r="J100" s="64" t="s">
        <v>75</v>
      </c>
      <c r="K100" s="27" t="s">
        <v>53</v>
      </c>
      <c r="L100" s="27">
        <v>56</v>
      </c>
      <c r="M100" s="53" t="s">
        <v>76</v>
      </c>
      <c r="N100" s="54"/>
      <c r="O100" s="55">
        <v>28900</v>
      </c>
    </row>
    <row r="101" spans="2:15" ht="16.5" customHeight="1" x14ac:dyDescent="0.45">
      <c r="B101" s="2" t="s">
        <v>30</v>
      </c>
      <c r="C101" s="2" t="s">
        <v>77</v>
      </c>
    </row>
    <row r="102" spans="2:15" ht="127.2" customHeight="1" x14ac:dyDescent="0.45"/>
    <row r="103" spans="2:15" ht="16.5" customHeight="1" thickBot="1" x14ac:dyDescent="0.5">
      <c r="E103" s="42"/>
      <c r="F103" s="1" t="s">
        <v>32</v>
      </c>
    </row>
    <row r="104" spans="2:15" ht="16.5" customHeight="1" x14ac:dyDescent="0.45">
      <c r="E104" s="57">
        <f ca="1">SUMIF(M90:M999,"神奈川県*",O90:O100)</f>
        <v>84700</v>
      </c>
      <c r="F104" s="1" t="s">
        <v>32</v>
      </c>
    </row>
    <row r="108" spans="2:15" ht="43.8" customHeight="1" x14ac:dyDescent="0.45"/>
    <row r="109" spans="2:15" ht="16.5" customHeight="1" x14ac:dyDescent="0.45">
      <c r="B109" s="2" t="s">
        <v>33</v>
      </c>
      <c r="C109" s="2" t="s">
        <v>90</v>
      </c>
    </row>
    <row r="111" spans="2:15" ht="16.5" customHeight="1" thickBot="1" x14ac:dyDescent="0.5">
      <c r="E111" s="42"/>
      <c r="F111" s="1" t="s">
        <v>32</v>
      </c>
    </row>
    <row r="112" spans="2:15" ht="16.5" customHeight="1" x14ac:dyDescent="0.45">
      <c r="E112" s="43">
        <f>SUMIF(O90:O100,"&gt;=50000",O90:O100)</f>
        <v>255000</v>
      </c>
      <c r="F112" s="1" t="s">
        <v>32</v>
      </c>
    </row>
    <row r="117" spans="2:11" ht="16.5" customHeight="1" x14ac:dyDescent="0.45">
      <c r="B117" s="2" t="s">
        <v>42</v>
      </c>
      <c r="C117" s="1" t="s">
        <v>89</v>
      </c>
    </row>
    <row r="119" spans="2:11" ht="16.5" customHeight="1" thickBot="1" x14ac:dyDescent="0.5">
      <c r="E119" s="42"/>
      <c r="F119" s="1" t="s">
        <v>32</v>
      </c>
    </row>
    <row r="120" spans="2:11" ht="16.5" customHeight="1" x14ac:dyDescent="0.45">
      <c r="E120" s="43">
        <f>DSUM(J89:O100,O89,E123:G124)</f>
        <v>112700</v>
      </c>
      <c r="F120" s="1" t="s">
        <v>32</v>
      </c>
    </row>
    <row r="121" spans="2:11" ht="16.5" customHeight="1" x14ac:dyDescent="0.45">
      <c r="C121" s="2" t="s">
        <v>78</v>
      </c>
    </row>
    <row r="122" spans="2:11" ht="16.5" customHeight="1" thickBot="1" x14ac:dyDescent="0.5">
      <c r="D122" s="62" t="s">
        <v>36</v>
      </c>
      <c r="E122" s="63"/>
      <c r="F122" s="63"/>
      <c r="G122" s="63"/>
    </row>
    <row r="123" spans="2:11" ht="16.5" customHeight="1" thickTop="1" thickBot="1" x14ac:dyDescent="0.5">
      <c r="C123" s="48" t="s">
        <v>37</v>
      </c>
      <c r="D123" s="2" t="s">
        <v>38</v>
      </c>
      <c r="E123" s="71" t="s">
        <v>79</v>
      </c>
      <c r="F123" s="78" t="s">
        <v>80</v>
      </c>
      <c r="G123" s="72" t="s">
        <v>81</v>
      </c>
    </row>
    <row r="124" spans="2:11" ht="27.6" customHeight="1" thickTop="1" thickBot="1" x14ac:dyDescent="0.5">
      <c r="E124" s="75" t="s">
        <v>82</v>
      </c>
      <c r="F124" s="79" t="s">
        <v>93</v>
      </c>
      <c r="G124" s="80" t="s">
        <v>83</v>
      </c>
    </row>
    <row r="125" spans="2:11" ht="16.5" customHeight="1" thickTop="1" x14ac:dyDescent="0.45">
      <c r="D125" s="49" t="s">
        <v>41</v>
      </c>
    </row>
    <row r="126" spans="2:11" ht="16.5" customHeight="1" x14ac:dyDescent="0.45">
      <c r="K126" s="25"/>
    </row>
  </sheetData>
  <mergeCells count="2">
    <mergeCell ref="A1:G1"/>
    <mergeCell ref="C9:N9"/>
  </mergeCells>
  <phoneticPr fontId="3"/>
  <conditionalFormatting sqref="M21:N31 M48:N58">
    <cfRule type="cellIs" dxfId="0" priority="1" stopIfTrue="1" operator="equal">
      <formula>"神奈川県*"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2023-05-12T03:22:46Z</dcterms:created>
  <dcterms:modified xsi:type="dcterms:W3CDTF">2023-07-13T07:23:02Z</dcterms:modified>
</cp:coreProperties>
</file>