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2-時間／日付の計算\"/>
    </mc:Choice>
  </mc:AlternateContent>
  <xr:revisionPtr revIDLastSave="0" documentId="13_ncr:1_{6725EE9B-0F69-4D3C-BDAB-2D16190AA2D8}" xr6:coauthVersionLast="47" xr6:coauthVersionMax="47" xr10:uidLastSave="{00000000-0000-0000-0000-000000000000}"/>
  <bookViews>
    <workbookView xWindow="1212" yWindow="60" windowWidth="20472" windowHeight="12720" xr2:uid="{1ADBBE05-1DAB-48C8-BFCE-F60FAC48B51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9" i="1" l="1"/>
  <c r="K161" i="1"/>
  <c r="J161" i="1"/>
  <c r="K160" i="1"/>
  <c r="J160" i="1"/>
  <c r="K159" i="1"/>
  <c r="J159" i="1"/>
  <c r="K158" i="1"/>
  <c r="J158" i="1"/>
  <c r="K157" i="1"/>
  <c r="J157" i="1"/>
  <c r="K156" i="1"/>
  <c r="J156" i="1"/>
  <c r="K155" i="1"/>
  <c r="J155" i="1"/>
  <c r="K154" i="1"/>
  <c r="J154" i="1"/>
  <c r="K153" i="1"/>
  <c r="J153" i="1"/>
  <c r="K152" i="1"/>
  <c r="J152" i="1"/>
  <c r="G130" i="1"/>
  <c r="D130" i="1"/>
  <c r="F130" i="1" s="1"/>
  <c r="F114" i="1"/>
  <c r="F113" i="1"/>
  <c r="F112" i="1"/>
  <c r="F111" i="1"/>
  <c r="F110" i="1"/>
  <c r="J109" i="1"/>
  <c r="J110" i="1" s="1"/>
  <c r="J111" i="1" s="1"/>
  <c r="J112" i="1" s="1"/>
  <c r="J113" i="1" s="1"/>
  <c r="J114" i="1" s="1"/>
  <c r="C109" i="1"/>
  <c r="C110" i="1" s="1"/>
  <c r="C111" i="1" s="1"/>
  <c r="C112" i="1" s="1"/>
  <c r="C113" i="1" s="1"/>
  <c r="C114" i="1" s="1"/>
  <c r="F98" i="1"/>
  <c r="K97" i="1"/>
  <c r="D97" i="1"/>
  <c r="F97" i="1" s="1"/>
  <c r="F85" i="1"/>
  <c r="F84" i="1"/>
  <c r="F83" i="1"/>
  <c r="F82" i="1"/>
  <c r="F81" i="1"/>
  <c r="G57" i="1"/>
  <c r="F57" i="1"/>
  <c r="E57" i="1"/>
  <c r="G56" i="1"/>
  <c r="F56" i="1"/>
  <c r="E56" i="1"/>
  <c r="G55" i="1"/>
  <c r="F55" i="1"/>
  <c r="E55" i="1"/>
  <c r="G54" i="1"/>
  <c r="F54" i="1"/>
  <c r="E54" i="1"/>
  <c r="G53" i="1"/>
  <c r="F53" i="1"/>
  <c r="E53" i="1"/>
  <c r="M39" i="1"/>
  <c r="F39" i="1"/>
  <c r="M38" i="1"/>
  <c r="F38" i="1"/>
  <c r="M37" i="1"/>
  <c r="F37" i="1"/>
  <c r="M35" i="1"/>
  <c r="F35" i="1"/>
  <c r="M34" i="1"/>
  <c r="F34" i="1"/>
  <c r="M33" i="1"/>
  <c r="J33" i="1"/>
  <c r="J34" i="1" s="1"/>
  <c r="J35" i="1" s="1"/>
  <c r="J36" i="1" s="1"/>
  <c r="J37" i="1" s="1"/>
  <c r="J38" i="1" s="1"/>
  <c r="J39" i="1" s="1"/>
  <c r="F33" i="1"/>
  <c r="C33" i="1"/>
  <c r="C34" i="1" s="1"/>
  <c r="C35" i="1" s="1"/>
  <c r="C36" i="1" s="1"/>
  <c r="C37" i="1" s="1"/>
  <c r="C38" i="1" s="1"/>
  <c r="C39" i="1" s="1"/>
  <c r="D28" i="1"/>
  <c r="D3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D28" authorId="0" shapeId="0" xr:uid="{0701FD1A-3164-4109-AF91-E2C4C36FD63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(F33:F39)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「書式」は｛ユーザー定義。
</t>
        </r>
        <r>
          <rPr>
            <b/>
            <sz val="16"/>
            <color indexed="10"/>
            <rFont val="ＭＳ Ｐゴシック"/>
            <family val="3"/>
            <charset val="128"/>
          </rPr>
          <t>[h]:mm</t>
        </r>
      </text>
    </comment>
    <comment ref="D30" authorId="0" shapeId="0" xr:uid="{B0FDB95F-5D8C-4A83-9875-CB9078B97503}">
      <text>
        <r>
          <rPr>
            <b/>
            <sz val="14"/>
            <color indexed="81"/>
            <rFont val="ＭＳ Ｐゴシック"/>
            <family val="3"/>
            <charset val="128"/>
          </rPr>
          <t>=D28/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12"/>
            <rFont val="ＭＳ Ｐゴシック"/>
            <family val="3"/>
            <charset val="128"/>
          </rPr>
          <t>1:00:00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*D29</t>
        </r>
      </text>
    </comment>
    <comment ref="E53" authorId="0" shapeId="0" xr:uid="{E77318BE-4E17-4FB2-B70E-20459F92A8E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39"/>
            <rFont val="ＭＳ Ｐゴシック"/>
            <family val="3"/>
            <charset val="128"/>
          </rPr>
          <t>C53,D53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sz val="18"/>
            <color indexed="60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F53" authorId="0" shapeId="0" xr:uid="{13C6953E-1198-43CC-9A63-49EB2DDF106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39"/>
            <rFont val="ＭＳ Ｐゴシック"/>
            <family val="3"/>
            <charset val="128"/>
          </rPr>
          <t>C53,D53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sz val="18"/>
            <color indexed="60"/>
            <rFont val="ＭＳ Ｐゴシック"/>
            <family val="3"/>
            <charset val="128"/>
          </rPr>
          <t>ym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G53" authorId="0" shapeId="0" xr:uid="{9C4C11B7-9F89-4BB6-80A2-2E5E3F9D225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39"/>
            <rFont val="ＭＳ Ｐゴシック"/>
            <family val="3"/>
            <charset val="128"/>
          </rPr>
          <t>C53,D53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8"/>
            <color indexed="60"/>
            <rFont val="ＭＳ Ｐゴシック"/>
            <family val="3"/>
            <charset val="128"/>
          </rPr>
          <t>md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8"/>
            <color indexed="10"/>
            <rFont val="ＭＳ Ｐゴシック"/>
            <family val="3"/>
            <charset val="128"/>
          </rPr>
          <t>+1</t>
        </r>
        <r>
          <rPr>
            <b/>
            <sz val="12"/>
            <color indexed="17"/>
            <rFont val="ＭＳ Ｐゴシック"/>
            <family val="3"/>
            <charset val="128"/>
          </rPr>
          <t xml:space="preserve">
工事開始日の</t>
        </r>
        <r>
          <rPr>
            <b/>
            <sz val="16"/>
            <color indexed="10"/>
            <rFont val="ＭＳ Ｐゴシック"/>
            <family val="3"/>
            <charset val="128"/>
          </rPr>
          <t>「１日」分を足します</t>
        </r>
        <r>
          <rPr>
            <b/>
            <sz val="12"/>
            <color indexed="10"/>
            <rFont val="ＭＳ Ｐゴシック"/>
            <family val="3"/>
            <charset val="128"/>
          </rPr>
          <t>。</t>
        </r>
      </text>
    </comment>
    <comment ref="F81" authorId="0" shapeId="0" xr:uid="{8483CBE5-AFAE-4387-AA16-AEEC1A7AA736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NETWORKDAYS</t>
        </r>
        <r>
          <rPr>
            <b/>
            <sz val="16"/>
            <color indexed="81"/>
            <rFont val="ＭＳ Ｐゴシック"/>
            <family val="3"/>
            <charset val="128"/>
          </rPr>
          <t>(D81,</t>
        </r>
        <r>
          <rPr>
            <b/>
            <sz val="16"/>
            <color indexed="60"/>
            <rFont val="ＭＳ Ｐゴシック"/>
            <family val="3"/>
            <charset val="128"/>
          </rPr>
          <t>E81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0"/>
            <rFont val="ＭＳ Ｐゴシック"/>
            <family val="3"/>
            <charset val="128"/>
          </rPr>
          <t>$K$65:$L$80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「時刻／日付」関数を使います。
祭日の範囲は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F97" authorId="0" shapeId="0" xr:uid="{9D019A7C-6FCE-486B-915B-A04729D5B6B1}">
      <text>
        <r>
          <rPr>
            <b/>
            <sz val="14"/>
            <color indexed="81"/>
            <rFont val="ＭＳ Ｐゴシック"/>
            <family val="3"/>
            <charset val="128"/>
          </rPr>
          <t>=D97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</t>
        </r>
        <r>
          <rPr>
            <b/>
            <sz val="12"/>
            <color indexed="39"/>
            <rFont val="ＭＳ Ｐゴシック"/>
            <family val="3"/>
            <charset val="128"/>
          </rPr>
          <t>セルも書式設定</t>
        </r>
        <r>
          <rPr>
            <b/>
            <sz val="12"/>
            <color indexed="81"/>
            <rFont val="ＭＳ Ｐゴシック"/>
            <family val="3"/>
            <charset val="128"/>
          </rPr>
          <t>」で｛表示形式｝から「</t>
        </r>
        <r>
          <rPr>
            <b/>
            <sz val="14"/>
            <color indexed="10"/>
            <rFont val="ＭＳ Ｐゴシック"/>
            <family val="3"/>
            <charset val="128"/>
          </rPr>
          <t>標準</t>
        </r>
        <r>
          <rPr>
            <b/>
            <sz val="12"/>
            <color indexed="81"/>
            <rFont val="ＭＳ Ｐゴシック"/>
            <family val="3"/>
            <charset val="128"/>
          </rPr>
          <t>」を選択します。</t>
        </r>
      </text>
    </comment>
    <comment ref="F109" authorId="1" shapeId="0" xr:uid="{9DCB6118-6752-4C98-B024-0CBAC7254E1D}">
      <text>
        <r>
          <rPr>
            <b/>
            <sz val="14"/>
            <color indexed="81"/>
            <rFont val="MS P ゴシック"/>
            <family val="3"/>
            <charset val="128"/>
          </rPr>
          <t>=E109-D109</t>
        </r>
      </text>
    </comment>
    <comment ref="D130" authorId="0" shapeId="0" xr:uid="{BE601EDF-3E87-4D26-A351-8917686393C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NETWORKDAYS</t>
        </r>
        <r>
          <rPr>
            <b/>
            <sz val="14"/>
            <color indexed="81"/>
            <rFont val="ＭＳ Ｐゴシック"/>
            <family val="3"/>
            <charset val="128"/>
          </rPr>
          <t>(B130,C130,C132:D132)</t>
        </r>
      </text>
    </comment>
    <comment ref="F130" authorId="0" shapeId="0" xr:uid="{580739FA-D79E-48C0-9717-738AB4BEE89D}">
      <text>
        <r>
          <rPr>
            <b/>
            <sz val="14"/>
            <color indexed="81"/>
            <rFont val="ＭＳ Ｐゴシック"/>
            <family val="3"/>
            <charset val="128"/>
          </rPr>
          <t>=D130*E130</t>
        </r>
      </text>
    </comment>
    <comment ref="G130" authorId="0" shapeId="0" xr:uid="{5C9D024C-1558-4826-B995-359ECBB3EC0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EOMONTH</t>
        </r>
        <r>
          <rPr>
            <b/>
            <sz val="14"/>
            <color indexed="81"/>
            <rFont val="ＭＳ Ｐゴシック"/>
            <family val="3"/>
            <charset val="128"/>
          </rPr>
          <t>(C130,1)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「ＥＭＯＮＴＨ関数」は
</t>
        </r>
        <r>
          <rPr>
            <sz val="12"/>
            <color indexed="81"/>
            <rFont val="ＭＳ Ｐゴシック"/>
            <family val="3"/>
            <charset val="128"/>
          </rPr>
          <t>開始日から、</t>
        </r>
        <r>
          <rPr>
            <b/>
            <sz val="12"/>
            <color indexed="12"/>
            <rFont val="ＭＳ Ｐゴシック"/>
            <family val="3"/>
            <charset val="128"/>
          </rPr>
          <t>指定した月数</t>
        </r>
        <r>
          <rPr>
            <sz val="12"/>
            <color indexed="81"/>
            <rFont val="ＭＳ Ｐゴシック"/>
            <family val="3"/>
            <charset val="128"/>
          </rPr>
          <t>だけ後の月末を求める関数でしたね。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（注）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「開始日」は「作業終了日」を選択します。</t>
        </r>
      </text>
    </comment>
    <comment ref="J152" authorId="0" shapeId="0" xr:uid="{C69A85C6-7741-43AD-8B39-3A69744E418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NETWORKDAYS</t>
        </r>
        <r>
          <rPr>
            <b/>
            <sz val="14"/>
            <color indexed="81"/>
            <rFont val="ＭＳ Ｐゴシック"/>
            <family val="3"/>
            <charset val="128"/>
          </rPr>
          <t>(C152</t>
        </r>
        <r>
          <rPr>
            <b/>
            <sz val="14"/>
            <color indexed="60"/>
            <rFont val="ＭＳ Ｐゴシック"/>
            <family val="3"/>
            <charset val="128"/>
          </rPr>
          <t>,D152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39"/>
            <rFont val="ＭＳ Ｐゴシック"/>
            <family val="3"/>
            <charset val="128"/>
          </rPr>
          <t>$B$164:$E$168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6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17"/>
            <rFont val="ＭＳ Ｐゴシック"/>
            <family val="3"/>
            <charset val="128"/>
          </rPr>
          <t>E152</t>
        </r>
        <r>
          <rPr>
            <b/>
            <sz val="12"/>
            <color indexed="17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数式バー</t>
        </r>
        <r>
          <rPr>
            <b/>
            <sz val="12"/>
            <color indexed="8"/>
            <rFont val="ＭＳ Ｐゴシック"/>
            <family val="3"/>
            <charset val="128"/>
          </rPr>
          <t>で「</t>
        </r>
        <r>
          <rPr>
            <b/>
            <sz val="12"/>
            <color indexed="17"/>
            <rFont val="ＭＳ Ｐゴシック"/>
            <family val="3"/>
            <charset val="128"/>
          </rPr>
          <t>×日給</t>
        </r>
        <r>
          <rPr>
            <b/>
            <sz val="12"/>
            <color indexed="8"/>
            <rFont val="ＭＳ Ｐゴシック"/>
            <family val="3"/>
            <charset val="128"/>
          </rPr>
          <t xml:space="preserve">」を入力します。
</t>
        </r>
        <r>
          <rPr>
            <b/>
            <sz val="12"/>
            <color indexed="12"/>
            <rFont val="ＭＳ Ｐゴシック"/>
            <family val="3"/>
            <charset val="128"/>
          </rPr>
          <t>祭日の範囲は絶対参照</t>
        </r>
        <r>
          <rPr>
            <b/>
            <sz val="12"/>
            <color indexed="8"/>
            <rFont val="ＭＳ Ｐゴシック"/>
            <family val="3"/>
            <charset val="128"/>
          </rPr>
          <t>です。</t>
        </r>
      </text>
    </comment>
    <comment ref="K152" authorId="0" shapeId="0" xr:uid="{8F33E6AD-86C9-42AC-959D-291D5E2AB9A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EOMONTH</t>
        </r>
        <r>
          <rPr>
            <b/>
            <sz val="14"/>
            <color indexed="81"/>
            <rFont val="ＭＳ Ｐゴシック"/>
            <family val="3"/>
            <charset val="128"/>
          </rPr>
          <t>(D152,1)</t>
        </r>
      </text>
    </comment>
  </commentList>
</comments>
</file>

<file path=xl/sharedStrings.xml><?xml version="1.0" encoding="utf-8"?>
<sst xmlns="http://schemas.openxmlformats.org/spreadsheetml/2006/main" count="160" uniqueCount="86">
  <si>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</si>
  <si>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通常の数値は「１０進数」ですが、時間の進数は違います。計算には工夫が必要です。</t>
    <rPh sb="0" eb="2">
      <t>ツウジョウ</t>
    </rPh>
    <rPh sb="3" eb="5">
      <t>スウチ</t>
    </rPh>
    <rPh sb="9" eb="11">
      <t>シンスウ</t>
    </rPh>
    <rPh sb="16" eb="18">
      <t>ジカン</t>
    </rPh>
    <rPh sb="19" eb="21">
      <t>シンスウ</t>
    </rPh>
    <rPh sb="22" eb="23">
      <t>チガ</t>
    </rPh>
    <rPh sb="27" eb="29">
      <t>ケイサン</t>
    </rPh>
    <rPh sb="31" eb="33">
      <t>クフウ</t>
    </rPh>
    <rPh sb="34" eb="36">
      <t>ヒツヨウ</t>
    </rPh>
    <phoneticPr fontId="4"/>
  </si>
  <si>
    <t>左のように作成してみましょう</t>
    <rPh sb="0" eb="1">
      <t>ヒダリ</t>
    </rPh>
    <phoneticPr fontId="4"/>
  </si>
  <si>
    <t>問題１</t>
    <rPh sb="0" eb="2">
      <t>モンダイ</t>
    </rPh>
    <phoneticPr fontId="4"/>
  </si>
  <si>
    <r>
      <t>以下のデータで、「</t>
    </r>
    <r>
      <rPr>
        <b/>
        <sz val="12"/>
        <color indexed="12"/>
        <rFont val="ＭＳ Ｐゴシック"/>
        <family val="3"/>
        <charset val="128"/>
      </rPr>
      <t>勤務時間</t>
    </r>
    <r>
      <rPr>
        <b/>
        <sz val="12"/>
        <rFont val="ＭＳ Ｐゴシック"/>
        <family val="3"/>
        <charset val="128"/>
      </rPr>
      <t>」と「</t>
    </r>
    <r>
      <rPr>
        <b/>
        <sz val="12"/>
        <color indexed="12"/>
        <rFont val="ＭＳ Ｐゴシック"/>
        <family val="3"/>
        <charset val="128"/>
      </rPr>
      <t>給与</t>
    </r>
    <r>
      <rPr>
        <b/>
        <sz val="12"/>
        <rFont val="ＭＳ Ｐゴシック"/>
        <family val="3"/>
        <charset val="128"/>
      </rPr>
      <t>」を求めましょう。</t>
    </r>
    <rPh sb="0" eb="2">
      <t>イカ</t>
    </rPh>
    <rPh sb="9" eb="11">
      <t>キンム</t>
    </rPh>
    <rPh sb="11" eb="13">
      <t>ジカン</t>
    </rPh>
    <rPh sb="16" eb="18">
      <t>キュウヨ</t>
    </rPh>
    <rPh sb="20" eb="21">
      <t>モト</t>
    </rPh>
    <phoneticPr fontId="4"/>
  </si>
  <si>
    <t>勤務時間</t>
    <rPh sb="0" eb="2">
      <t>キンム</t>
    </rPh>
    <rPh sb="2" eb="4">
      <t>ジカン</t>
    </rPh>
    <phoneticPr fontId="4"/>
  </si>
  <si>
    <t>時給</t>
    <rPh sb="0" eb="2">
      <t>ジキュウ</t>
    </rPh>
    <phoneticPr fontId="4"/>
  </si>
  <si>
    <t>給与</t>
    <rPh sb="0" eb="2">
      <t>キュウヨ</t>
    </rPh>
    <phoneticPr fontId="4"/>
  </si>
  <si>
    <t>日付</t>
    <rPh sb="0" eb="2">
      <t>ヒヅケ</t>
    </rPh>
    <phoneticPr fontId="4"/>
  </si>
  <si>
    <t>出勤</t>
    <rPh sb="0" eb="2">
      <t>シュッキン</t>
    </rPh>
    <phoneticPr fontId="4"/>
  </si>
  <si>
    <t>退勤</t>
    <rPh sb="0" eb="2">
      <t>タイキン</t>
    </rPh>
    <phoneticPr fontId="4"/>
  </si>
  <si>
    <t>問題２</t>
    <rPh sb="0" eb="2">
      <t>モンダイ</t>
    </rPh>
    <phoneticPr fontId="4"/>
  </si>
  <si>
    <r>
      <t>以下の表で「</t>
    </r>
    <r>
      <rPr>
        <b/>
        <sz val="12"/>
        <rFont val="ＭＳ Ｐゴシック"/>
        <family val="3"/>
        <charset val="128"/>
      </rPr>
      <t>建築期間</t>
    </r>
    <r>
      <rPr>
        <sz val="12"/>
        <color theme="1"/>
        <rFont val="ＭＳ Ｐゴシック"/>
        <family val="3"/>
        <charset val="128"/>
      </rPr>
      <t>」を｛</t>
    </r>
    <r>
      <rPr>
        <sz val="12"/>
        <color indexed="12"/>
        <rFont val="ＭＳ Ｐゴシック"/>
        <family val="3"/>
        <charset val="128"/>
      </rPr>
      <t>年数</t>
    </r>
    <r>
      <rPr>
        <sz val="12"/>
        <color theme="1"/>
        <rFont val="ＭＳ Ｐゴシック"/>
        <family val="3"/>
        <charset val="128"/>
      </rPr>
      <t>｝｛</t>
    </r>
    <r>
      <rPr>
        <sz val="12"/>
        <color indexed="12"/>
        <rFont val="ＭＳ Ｐゴシック"/>
        <family val="3"/>
        <charset val="128"/>
      </rPr>
      <t>月数</t>
    </r>
    <r>
      <rPr>
        <sz val="12"/>
        <color theme="1"/>
        <rFont val="ＭＳ Ｐゴシック"/>
        <family val="3"/>
        <charset val="128"/>
      </rPr>
      <t>｝｛</t>
    </r>
    <r>
      <rPr>
        <sz val="12"/>
        <color indexed="12"/>
        <rFont val="ＭＳ Ｐゴシック"/>
        <family val="3"/>
        <charset val="128"/>
      </rPr>
      <t>日数</t>
    </r>
    <r>
      <rPr>
        <sz val="12"/>
        <color theme="1"/>
        <rFont val="ＭＳ Ｐゴシック"/>
        <family val="3"/>
        <charset val="128"/>
      </rPr>
      <t>｝別に</t>
    </r>
    <rPh sb="0" eb="2">
      <t>イカ</t>
    </rPh>
    <rPh sb="3" eb="4">
      <t>ヒョウ</t>
    </rPh>
    <rPh sb="6" eb="8">
      <t>ケンチク</t>
    </rPh>
    <rPh sb="8" eb="10">
      <t>キカン</t>
    </rPh>
    <rPh sb="13" eb="15">
      <t>ネンスウ</t>
    </rPh>
    <rPh sb="17" eb="19">
      <t>ツキスウ</t>
    </rPh>
    <rPh sb="21" eb="23">
      <t>ニッスウ</t>
    </rPh>
    <rPh sb="24" eb="25">
      <t>ベツ</t>
    </rPh>
    <phoneticPr fontId="4"/>
  </si>
  <si>
    <t>求めましょう。</t>
    <rPh sb="0" eb="1">
      <t>モト</t>
    </rPh>
    <phoneticPr fontId="4"/>
  </si>
  <si>
    <t>場所</t>
    <rPh sb="0" eb="2">
      <t>バショ</t>
    </rPh>
    <phoneticPr fontId="4"/>
  </si>
  <si>
    <t>工事開始日</t>
    <rPh sb="0" eb="2">
      <t>コウジ</t>
    </rPh>
    <rPh sb="2" eb="4">
      <t>カイシ</t>
    </rPh>
    <rPh sb="4" eb="5">
      <t>ビ</t>
    </rPh>
    <phoneticPr fontId="4"/>
  </si>
  <si>
    <t>完成予定日</t>
    <rPh sb="0" eb="2">
      <t>カンセイ</t>
    </rPh>
    <rPh sb="2" eb="5">
      <t>ヨテイビ</t>
    </rPh>
    <phoneticPr fontId="4"/>
  </si>
  <si>
    <t>建　築　期　間</t>
    <rPh sb="0" eb="1">
      <t>ダテ</t>
    </rPh>
    <rPh sb="2" eb="3">
      <t>チク</t>
    </rPh>
    <rPh sb="4" eb="5">
      <t>キ</t>
    </rPh>
    <rPh sb="6" eb="7">
      <t>アイダ</t>
    </rPh>
    <phoneticPr fontId="4"/>
  </si>
  <si>
    <t>年数</t>
    <rPh sb="0" eb="2">
      <t>ネンスウ</t>
    </rPh>
    <phoneticPr fontId="4"/>
  </si>
  <si>
    <t>月数</t>
    <rPh sb="0" eb="2">
      <t>ツキスウ</t>
    </rPh>
    <phoneticPr fontId="4"/>
  </si>
  <si>
    <t>日数</t>
    <rPh sb="0" eb="1">
      <t>ヒ</t>
    </rPh>
    <rPh sb="1" eb="2">
      <t>スウ</t>
    </rPh>
    <phoneticPr fontId="4"/>
  </si>
  <si>
    <t>Ａ　区</t>
    <rPh sb="2" eb="3">
      <t>ク</t>
    </rPh>
    <phoneticPr fontId="4"/>
  </si>
  <si>
    <t>Ｂ　区</t>
    <rPh sb="2" eb="3">
      <t>ク</t>
    </rPh>
    <phoneticPr fontId="4"/>
  </si>
  <si>
    <t>Ｃ　区</t>
    <rPh sb="2" eb="3">
      <t>ク</t>
    </rPh>
    <phoneticPr fontId="4"/>
  </si>
  <si>
    <t>Ｄ　区</t>
    <rPh sb="2" eb="3">
      <t>ク</t>
    </rPh>
    <phoneticPr fontId="4"/>
  </si>
  <si>
    <t>Ｅ　区</t>
    <rPh sb="2" eb="3">
      <t>ク</t>
    </rPh>
    <phoneticPr fontId="4"/>
  </si>
  <si>
    <t>問題３</t>
    <rPh sb="0" eb="2">
      <t>モンダイ</t>
    </rPh>
    <phoneticPr fontId="4"/>
  </si>
  <si>
    <r>
      <t>でしょうか？（</t>
    </r>
    <r>
      <rPr>
        <sz val="12"/>
        <color indexed="12"/>
        <rFont val="ＭＳ Ｐゴシック"/>
        <family val="3"/>
        <charset val="128"/>
      </rPr>
      <t>土曜</t>
    </r>
    <r>
      <rPr>
        <sz val="12"/>
        <color theme="1"/>
        <rFont val="ＭＳ Ｐゴシック"/>
        <family val="3"/>
        <charset val="128"/>
      </rPr>
      <t>・</t>
    </r>
    <r>
      <rPr>
        <sz val="12"/>
        <color indexed="10"/>
        <rFont val="ＭＳ Ｐゴシック"/>
        <family val="3"/>
        <charset val="128"/>
      </rPr>
      <t>日曜</t>
    </r>
    <r>
      <rPr>
        <sz val="12"/>
        <color theme="1"/>
        <rFont val="ＭＳ Ｐゴシック"/>
        <family val="3"/>
        <charset val="128"/>
      </rPr>
      <t>はお休みです）</t>
    </r>
    <rPh sb="7" eb="9">
      <t>ドヨウ</t>
    </rPh>
    <rPh sb="10" eb="12">
      <t>ニチヨウ</t>
    </rPh>
    <rPh sb="14" eb="15">
      <t>ヤス</t>
    </rPh>
    <phoneticPr fontId="4"/>
  </si>
  <si>
    <t>祭日</t>
    <rPh sb="0" eb="2">
      <t>サイジツ</t>
    </rPh>
    <phoneticPr fontId="4"/>
  </si>
  <si>
    <t>下のように作成してみましょう</t>
    <rPh sb="0" eb="1">
      <t>シタ</t>
    </rPh>
    <phoneticPr fontId="4"/>
  </si>
  <si>
    <t>２００４年</t>
    <rPh sb="4" eb="5">
      <t>ネン</t>
    </rPh>
    <phoneticPr fontId="16"/>
  </si>
  <si>
    <t>２００５年</t>
    <rPh sb="4" eb="5">
      <t>ネン</t>
    </rPh>
    <phoneticPr fontId="16"/>
  </si>
  <si>
    <t>実働日数</t>
    <rPh sb="0" eb="2">
      <t>ジツドウ</t>
    </rPh>
    <rPh sb="2" eb="4">
      <t>ニッスウ</t>
    </rPh>
    <phoneticPr fontId="4"/>
  </si>
  <si>
    <t>問題４</t>
    <rPh sb="0" eb="2">
      <t>モンダイ</t>
    </rPh>
    <phoneticPr fontId="4"/>
  </si>
  <si>
    <t>シリアル値について</t>
    <rPh sb="4" eb="5">
      <t>チ</t>
    </rPh>
    <phoneticPr fontId="4"/>
  </si>
  <si>
    <r>
      <t>このデータを「</t>
    </r>
    <r>
      <rPr>
        <b/>
        <sz val="12"/>
        <color rgb="FFFF0000"/>
        <rFont val="ＭＳ Ｐゴシック"/>
        <family val="3"/>
        <charset val="128"/>
      </rPr>
      <t>シリアル値</t>
    </r>
    <r>
      <rPr>
        <sz val="12"/>
        <color theme="1"/>
        <rFont val="ＭＳ Ｐゴシック"/>
        <family val="3"/>
        <charset val="128"/>
      </rPr>
      <t>」と言います。</t>
    </r>
    <rPh sb="11" eb="12">
      <t>チ</t>
    </rPh>
    <rPh sb="14" eb="15">
      <t>イ</t>
    </rPh>
    <phoneticPr fontId="4"/>
  </si>
  <si>
    <t>数値データであるので、計算が可能なのですね。</t>
    <rPh sb="0" eb="2">
      <t>スウチ</t>
    </rPh>
    <rPh sb="11" eb="13">
      <t>ケイサン</t>
    </rPh>
    <rPh sb="14" eb="16">
      <t>カノウ</t>
    </rPh>
    <phoneticPr fontId="4"/>
  </si>
  <si>
    <t>例えば</t>
    <rPh sb="0" eb="1">
      <t>タト</t>
    </rPh>
    <phoneticPr fontId="4"/>
  </si>
  <si>
    <t>は</t>
    <phoneticPr fontId="4"/>
  </si>
  <si>
    <t>シリアルです</t>
    <phoneticPr fontId="4"/>
  </si>
  <si>
    <t>のシリアル値は</t>
    <rPh sb="5" eb="6">
      <t>チ</t>
    </rPh>
    <phoneticPr fontId="4"/>
  </si>
  <si>
    <t>です</t>
    <phoneticPr fontId="4"/>
  </si>
  <si>
    <t>時間</t>
    <rPh sb="0" eb="2">
      <t>ジカン</t>
    </rPh>
    <phoneticPr fontId="4"/>
  </si>
  <si>
    <t>問題５</t>
    <rPh sb="0" eb="2">
      <t>モンダイ</t>
    </rPh>
    <phoneticPr fontId="4"/>
  </si>
  <si>
    <r>
      <t>「書式」メニューの「</t>
    </r>
    <r>
      <rPr>
        <b/>
        <sz val="12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」で設定しますが、</t>
    </r>
    <rPh sb="1" eb="3">
      <t>ショシキ</t>
    </rPh>
    <rPh sb="10" eb="13">
      <t>ジョウケンツ</t>
    </rPh>
    <rPh sb="14" eb="16">
      <t>ショシキ</t>
    </rPh>
    <rPh sb="18" eb="20">
      <t>セッテイ</t>
    </rPh>
    <phoneticPr fontId="4"/>
  </si>
  <si>
    <t>「９：００」の「シリアル値」が必要→</t>
    <rPh sb="12" eb="13">
      <t>チ</t>
    </rPh>
    <rPh sb="15" eb="17">
      <t>ヒツヨウ</t>
    </rPh>
    <phoneticPr fontId="4"/>
  </si>
  <si>
    <t>退社</t>
    <rPh sb="0" eb="2">
      <t>タイシャ</t>
    </rPh>
    <phoneticPr fontId="4"/>
  </si>
  <si>
    <t>問題６</t>
    <rPh sb="0" eb="2">
      <t>モンダイ</t>
    </rPh>
    <phoneticPr fontId="4"/>
  </si>
  <si>
    <r>
      <t>終了日の「</t>
    </r>
    <r>
      <rPr>
        <b/>
        <sz val="12"/>
        <rFont val="ＭＳ Ｐゴシック"/>
        <family val="3"/>
        <charset val="128"/>
      </rPr>
      <t>翌月末支払い</t>
    </r>
    <r>
      <rPr>
        <sz val="12"/>
        <color theme="1"/>
        <rFont val="ＭＳ Ｐゴシック"/>
        <family val="3"/>
        <charset val="128"/>
      </rPr>
      <t>」の給料です。</t>
    </r>
    <rPh sb="0" eb="3">
      <t>シュウリョウビ</t>
    </rPh>
    <rPh sb="5" eb="6">
      <t>ヨク</t>
    </rPh>
    <rPh sb="6" eb="8">
      <t>ゲツマツ</t>
    </rPh>
    <rPh sb="8" eb="10">
      <t>シハライ</t>
    </rPh>
    <rPh sb="13" eb="15">
      <t>キュウリョウ</t>
    </rPh>
    <phoneticPr fontId="4"/>
  </si>
  <si>
    <r>
      <t>「</t>
    </r>
    <r>
      <rPr>
        <b/>
        <sz val="12"/>
        <rFont val="ＭＳ Ｐゴシック"/>
        <family val="3"/>
        <charset val="128"/>
      </rPr>
      <t>支払日</t>
    </r>
    <r>
      <rPr>
        <sz val="12"/>
        <color theme="1"/>
        <rFont val="ＭＳ Ｐゴシック"/>
        <family val="3"/>
        <charset val="128"/>
      </rPr>
      <t>」を計算式で設定しましょう。</t>
    </r>
    <rPh sb="1" eb="4">
      <t>シハライビ</t>
    </rPh>
    <rPh sb="6" eb="8">
      <t>ケイサン</t>
    </rPh>
    <rPh sb="8" eb="9">
      <t>シキ</t>
    </rPh>
    <rPh sb="10" eb="12">
      <t>セッテイ</t>
    </rPh>
    <phoneticPr fontId="4"/>
  </si>
  <si>
    <t>作業開始日</t>
    <rPh sb="0" eb="2">
      <t>サギョウ</t>
    </rPh>
    <rPh sb="2" eb="5">
      <t>カイシビ</t>
    </rPh>
    <phoneticPr fontId="4"/>
  </si>
  <si>
    <t>作業終了日</t>
    <rPh sb="0" eb="2">
      <t>サギョウ</t>
    </rPh>
    <rPh sb="2" eb="5">
      <t>シュウリョウビ</t>
    </rPh>
    <phoneticPr fontId="4"/>
  </si>
  <si>
    <t>作業日数</t>
    <rPh sb="0" eb="2">
      <t>サギョウ</t>
    </rPh>
    <rPh sb="2" eb="4">
      <t>ニッスウ</t>
    </rPh>
    <phoneticPr fontId="4"/>
  </si>
  <si>
    <t>日給</t>
    <rPh sb="0" eb="2">
      <t>ニッキュウ</t>
    </rPh>
    <phoneticPr fontId="4"/>
  </si>
  <si>
    <t>支払額</t>
    <rPh sb="0" eb="3">
      <t>シハライガク</t>
    </rPh>
    <phoneticPr fontId="4"/>
  </si>
  <si>
    <t>支払日</t>
    <rPh sb="0" eb="3">
      <t>シハライビ</t>
    </rPh>
    <phoneticPr fontId="4"/>
  </si>
  <si>
    <t>上のように作成してみましょう</t>
    <rPh sb="0" eb="1">
      <t>ウエ</t>
    </rPh>
    <phoneticPr fontId="4"/>
  </si>
  <si>
    <t>問題７</t>
    <rPh sb="0" eb="2">
      <t>モンダイ</t>
    </rPh>
    <phoneticPr fontId="4"/>
  </si>
  <si>
    <t>以下の■に計算式を設定しましょう。</t>
    <rPh sb="0" eb="2">
      <t>イカ</t>
    </rPh>
    <rPh sb="5" eb="7">
      <t>ケイサン</t>
    </rPh>
    <rPh sb="7" eb="8">
      <t>シキ</t>
    </rPh>
    <rPh sb="9" eb="11">
      <t>セッテイ</t>
    </rPh>
    <phoneticPr fontId="4"/>
  </si>
  <si>
    <r>
      <t>※</t>
    </r>
    <r>
      <rPr>
        <b/>
        <sz val="12"/>
        <color indexed="10"/>
        <rFont val="ＭＳ Ｐゴシック"/>
        <family val="3"/>
        <charset val="128"/>
      </rPr>
      <t>祭日</t>
    </r>
    <r>
      <rPr>
        <sz val="12"/>
        <color theme="1"/>
        <rFont val="ＭＳ Ｐゴシック"/>
        <family val="3"/>
        <charset val="128"/>
      </rPr>
      <t>は以下のように設定されています。（</t>
    </r>
    <r>
      <rPr>
        <sz val="12"/>
        <color indexed="12"/>
        <rFont val="ＭＳ Ｐゴシック"/>
        <family val="3"/>
        <charset val="128"/>
      </rPr>
      <t>土曜</t>
    </r>
    <r>
      <rPr>
        <sz val="12"/>
        <color theme="1"/>
        <rFont val="ＭＳ Ｐゴシック"/>
        <family val="3"/>
        <charset val="128"/>
      </rPr>
      <t>・</t>
    </r>
    <r>
      <rPr>
        <sz val="12"/>
        <color indexed="10"/>
        <rFont val="ＭＳ Ｐゴシック"/>
        <family val="3"/>
        <charset val="128"/>
      </rPr>
      <t>日曜</t>
    </r>
    <r>
      <rPr>
        <sz val="12"/>
        <color theme="1"/>
        <rFont val="ＭＳ Ｐゴシック"/>
        <family val="3"/>
        <charset val="128"/>
      </rPr>
      <t>はお休みです。）</t>
    </r>
    <rPh sb="1" eb="3">
      <t>サイジツ</t>
    </rPh>
    <rPh sb="4" eb="6">
      <t>イカ</t>
    </rPh>
    <rPh sb="10" eb="12">
      <t>セッテイ</t>
    </rPh>
    <rPh sb="20" eb="22">
      <t>ドヨウ</t>
    </rPh>
    <rPh sb="23" eb="25">
      <t>ニチヨウ</t>
    </rPh>
    <rPh sb="27" eb="28">
      <t>ヤス</t>
    </rPh>
    <phoneticPr fontId="4"/>
  </si>
  <si>
    <t>答</t>
    <rPh sb="0" eb="1">
      <t>コタエ</t>
    </rPh>
    <phoneticPr fontId="4"/>
  </si>
  <si>
    <t>名前</t>
    <rPh sb="0" eb="2">
      <t>ナマエ</t>
    </rPh>
    <phoneticPr fontId="4"/>
  </si>
  <si>
    <t>勤務開始</t>
    <rPh sb="0" eb="2">
      <t>キンム</t>
    </rPh>
    <rPh sb="2" eb="4">
      <t>カイシ</t>
    </rPh>
    <phoneticPr fontId="4"/>
  </si>
  <si>
    <t>勤務終了</t>
    <rPh sb="0" eb="2">
      <t>キンム</t>
    </rPh>
    <rPh sb="2" eb="4">
      <t>シュウリョウ</t>
    </rPh>
    <phoneticPr fontId="4"/>
  </si>
  <si>
    <t>支払額</t>
    <rPh sb="0" eb="2">
      <t>シハライ</t>
    </rPh>
    <rPh sb="2" eb="3">
      <t>ガク</t>
    </rPh>
    <phoneticPr fontId="4"/>
  </si>
  <si>
    <t>山田</t>
    <rPh sb="0" eb="2">
      <t>ヤマダ</t>
    </rPh>
    <phoneticPr fontId="4"/>
  </si>
  <si>
    <t>大木</t>
    <rPh sb="0" eb="2">
      <t>オオキ</t>
    </rPh>
    <phoneticPr fontId="4"/>
  </si>
  <si>
    <t>高橋</t>
    <rPh sb="0" eb="2">
      <t>タカハシ</t>
    </rPh>
    <phoneticPr fontId="4"/>
  </si>
  <si>
    <t>鈴木</t>
    <rPh sb="0" eb="2">
      <t>スズキ</t>
    </rPh>
    <phoneticPr fontId="4"/>
  </si>
  <si>
    <t>田中</t>
    <rPh sb="0" eb="2">
      <t>タナカ</t>
    </rPh>
    <phoneticPr fontId="4"/>
  </si>
  <si>
    <t>山本</t>
    <rPh sb="0" eb="2">
      <t>ヤマモト</t>
    </rPh>
    <phoneticPr fontId="4"/>
  </si>
  <si>
    <t>佐藤</t>
    <rPh sb="0" eb="2">
      <t>サトウ</t>
    </rPh>
    <phoneticPr fontId="4"/>
  </si>
  <si>
    <t>井上</t>
    <rPh sb="0" eb="2">
      <t>イノウエ</t>
    </rPh>
    <phoneticPr fontId="4"/>
  </si>
  <si>
    <t>川田</t>
    <rPh sb="0" eb="2">
      <t>カワダ</t>
    </rPh>
    <phoneticPr fontId="4"/>
  </si>
  <si>
    <t>村田</t>
    <rPh sb="0" eb="2">
      <t>ムラタ</t>
    </rPh>
    <phoneticPr fontId="4"/>
  </si>
  <si>
    <t>↑</t>
    <phoneticPr fontId="4"/>
  </si>
  <si>
    <r>
      <t>※</t>
    </r>
    <r>
      <rPr>
        <b/>
        <sz val="12"/>
        <color indexed="12"/>
        <rFont val="ＭＳ Ｐゴシック"/>
        <family val="3"/>
        <charset val="128"/>
      </rPr>
      <t>シリアル値</t>
    </r>
    <r>
      <rPr>
        <b/>
        <sz val="12"/>
        <rFont val="ＭＳ Ｐゴシック"/>
        <family val="3"/>
        <charset val="128"/>
      </rPr>
      <t>は「セルの書式設定」で日付表示に変更します。</t>
    </r>
    <rPh sb="5" eb="6">
      <t>チ</t>
    </rPh>
    <rPh sb="11" eb="13">
      <t>ショシキ</t>
    </rPh>
    <rPh sb="13" eb="15">
      <t>セッテイ</t>
    </rPh>
    <rPh sb="17" eb="19">
      <t>ヒヅケ</t>
    </rPh>
    <rPh sb="19" eb="21">
      <t>ヒョウジ</t>
    </rPh>
    <rPh sb="22" eb="24">
      <t>ヘンコウ</t>
    </rPh>
    <phoneticPr fontId="4"/>
  </si>
  <si>
    <t>Copyright(c) Beginners Site All right reserved 2023/5/14</t>
    <phoneticPr fontId="4"/>
  </si>
  <si>
    <r>
      <t>以下の表で、右に設定された「</t>
    </r>
    <r>
      <rPr>
        <b/>
        <sz val="12"/>
        <color rgb="FFFF0000"/>
        <rFont val="ＭＳ Ｐゴシック"/>
        <family val="3"/>
        <charset val="128"/>
      </rPr>
      <t>祭日</t>
    </r>
    <r>
      <rPr>
        <sz val="12"/>
        <color theme="1"/>
        <rFont val="ＭＳ Ｐゴシック"/>
        <family val="3"/>
        <charset val="128"/>
      </rPr>
      <t>」の中で</t>
    </r>
    <r>
      <rPr>
        <b/>
        <sz val="12"/>
        <rFont val="ＭＳ Ｐゴシック"/>
        <family val="3"/>
        <charset val="128"/>
      </rPr>
      <t>実働日数</t>
    </r>
    <r>
      <rPr>
        <sz val="12"/>
        <color theme="1"/>
        <rFont val="ＭＳ Ｐゴシック"/>
        <family val="3"/>
        <charset val="128"/>
      </rPr>
      <t>は何日</t>
    </r>
    <rPh sb="0" eb="2">
      <t>イカ</t>
    </rPh>
    <rPh sb="3" eb="4">
      <t>ヒョウ</t>
    </rPh>
    <rPh sb="6" eb="7">
      <t>ミギ</t>
    </rPh>
    <rPh sb="8" eb="10">
      <t>セッテイ</t>
    </rPh>
    <rPh sb="14" eb="16">
      <t>サイジツ</t>
    </rPh>
    <rPh sb="18" eb="19">
      <t>ナカ</t>
    </rPh>
    <rPh sb="20" eb="22">
      <t>ジツドウ</t>
    </rPh>
    <rPh sb="22" eb="24">
      <t>ニッスウ</t>
    </rPh>
    <rPh sb="25" eb="27">
      <t>ナンニチ</t>
    </rPh>
    <phoneticPr fontId="4"/>
  </si>
  <si>
    <r>
      <t>エクセルでは、「日付」「時刻」を</t>
    </r>
    <r>
      <rPr>
        <b/>
        <sz val="12"/>
        <color rgb="FF0070C0"/>
        <rFont val="ＭＳ Ｐゴシック"/>
        <family val="3"/>
        <charset val="128"/>
      </rPr>
      <t>数値データとして管理</t>
    </r>
    <r>
      <rPr>
        <b/>
        <sz val="12"/>
        <color theme="1"/>
        <rFont val="ＭＳ Ｐゴシック"/>
        <family val="3"/>
        <charset val="128"/>
      </rPr>
      <t>してます。</t>
    </r>
    <rPh sb="8" eb="10">
      <t>ヒヅケ</t>
    </rPh>
    <rPh sb="12" eb="14">
      <t>ジコク</t>
    </rPh>
    <rPh sb="16" eb="18">
      <t>スウチ</t>
    </rPh>
    <rPh sb="24" eb="26">
      <t>カンリ</t>
    </rPh>
    <phoneticPr fontId="4"/>
  </si>
  <si>
    <r>
      <t>以下の「</t>
    </r>
    <r>
      <rPr>
        <b/>
        <sz val="12"/>
        <color theme="1"/>
        <rFont val="ＭＳ Ｐゴシック"/>
        <family val="3"/>
        <charset val="128"/>
      </rPr>
      <t>タイムカード</t>
    </r>
    <r>
      <rPr>
        <sz val="12"/>
        <color theme="1"/>
        <rFont val="ＭＳ Ｐゴシック"/>
        <family val="3"/>
        <charset val="128"/>
      </rPr>
      <t>」で</t>
    </r>
    <r>
      <rPr>
        <b/>
        <sz val="12"/>
        <color rgb="FFFF0000"/>
        <rFont val="ＭＳ Ｐゴシック"/>
        <family val="3"/>
        <charset val="128"/>
      </rPr>
      <t>遅刻を赤文字</t>
    </r>
    <r>
      <rPr>
        <sz val="12"/>
        <color rgb="FFFF0000"/>
        <rFont val="ＭＳ Ｐゴシック"/>
        <family val="3"/>
        <charset val="128"/>
      </rPr>
      <t>で表示</t>
    </r>
    <r>
      <rPr>
        <sz val="12"/>
        <color theme="1"/>
        <rFont val="ＭＳ Ｐゴシック"/>
        <family val="3"/>
        <charset val="128"/>
      </rPr>
      <t>しましょう。</t>
    </r>
    <rPh sb="0" eb="2">
      <t>イカ</t>
    </rPh>
    <rPh sb="12" eb="14">
      <t>チコク</t>
    </rPh>
    <rPh sb="15" eb="16">
      <t>アカ</t>
    </rPh>
    <rPh sb="16" eb="18">
      <t>モジ</t>
    </rPh>
    <rPh sb="19" eb="21">
      <t>ヒョウジ</t>
    </rPh>
    <phoneticPr fontId="4"/>
  </si>
  <si>
    <t>2023年</t>
    <rPh sb="4" eb="5">
      <t>ネン</t>
    </rPh>
    <phoneticPr fontId="3"/>
  </si>
  <si>
    <t>２０１７年　祭日</t>
    <rPh sb="4" eb="5">
      <t>ネン</t>
    </rPh>
    <rPh sb="6" eb="8">
      <t>サイジツ</t>
    </rPh>
    <phoneticPr fontId="4"/>
  </si>
  <si>
    <t xml:space="preserve"> とすれば</t>
    <phoneticPr fontId="3"/>
  </si>
  <si>
    <r>
      <rPr>
        <b/>
        <sz val="14"/>
        <color indexed="10"/>
        <rFont val="ＭＳ Ｐゴシック"/>
        <family val="3"/>
        <charset val="128"/>
      </rPr>
      <t>9:00までに</t>
    </r>
    <r>
      <rPr>
        <sz val="14"/>
        <color theme="1"/>
        <rFont val="ＭＳ Ｐゴシック"/>
        <family val="3"/>
        <charset val="128"/>
      </rPr>
      <t>出勤</t>
    </r>
    <r>
      <rPr>
        <sz val="12"/>
        <color theme="1"/>
        <rFont val="ＭＳ Ｐゴシック"/>
        <family val="3"/>
        <charset val="128"/>
      </rPr>
      <t>の会社です。</t>
    </r>
    <rPh sb="7" eb="9">
      <t>シュッキン</t>
    </rPh>
    <rPh sb="10" eb="12">
      <t>カイシャ</t>
    </rPh>
    <phoneticPr fontId="4"/>
  </si>
  <si>
    <r>
      <t>「</t>
    </r>
    <r>
      <rPr>
        <b/>
        <sz val="12"/>
        <rFont val="ＭＳ Ｐゴシック"/>
        <family val="3"/>
        <charset val="128"/>
      </rPr>
      <t>支払日</t>
    </r>
    <r>
      <rPr>
        <sz val="12"/>
        <color theme="1"/>
        <rFont val="ＭＳ Ｐゴシック"/>
        <family val="3"/>
        <charset val="128"/>
      </rPr>
      <t>」は「</t>
    </r>
    <r>
      <rPr>
        <b/>
        <sz val="12"/>
        <rFont val="ＭＳ Ｐゴシック"/>
        <family val="3"/>
        <charset val="128"/>
      </rPr>
      <t>勤務終了</t>
    </r>
    <r>
      <rPr>
        <sz val="12"/>
        <color theme="1"/>
        <rFont val="ＭＳ Ｐゴシック"/>
        <family val="3"/>
        <charset val="128"/>
      </rPr>
      <t>」の</t>
    </r>
    <r>
      <rPr>
        <b/>
        <sz val="16"/>
        <color rgb="FF0000FF"/>
        <rFont val="ＭＳ Ｐゴシック"/>
        <family val="3"/>
        <charset val="128"/>
      </rPr>
      <t>翌月末</t>
    </r>
    <r>
      <rPr>
        <sz val="12"/>
        <color theme="1"/>
        <rFont val="ＭＳ Ｐゴシック"/>
        <family val="3"/>
        <charset val="128"/>
      </rPr>
      <t>とします。</t>
    </r>
    <rPh sb="1" eb="3">
      <t>シハライ</t>
    </rPh>
    <rPh sb="3" eb="4">
      <t>ビ</t>
    </rPh>
    <rPh sb="7" eb="9">
      <t>キンム</t>
    </rPh>
    <rPh sb="9" eb="11">
      <t>シュウリョウ</t>
    </rPh>
    <rPh sb="13" eb="14">
      <t>ヨク</t>
    </rPh>
    <rPh sb="14" eb="16">
      <t>ゲツマツ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</si>
</sst>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¥&quot;#,##0;[Red]&quot;¥&quot;\-#,##0"/>
    <numFmt numFmtId="8" formatCode="&quot;¥&quot;#,##0.00;[Red]&quot;¥&quot;\-#,##0.00"/>
    <numFmt numFmtId="176" formatCode="[h]:mm"/>
    <numFmt numFmtId="177" formatCode="yyyy/mm/d"/>
    <numFmt numFmtId="178" formatCode="General&quot;年&quot;"/>
    <numFmt numFmtId="179" formatCode="General&quot;ヵ&quot;&quot;月&quot;"/>
    <numFmt numFmtId="180" formatCode="General&quot;日&quot;"/>
    <numFmt numFmtId="181" formatCode="yyyy/mm/dd"/>
    <numFmt numFmtId="182" formatCode="&quot;¥&quot;#,##0_);[Red]\(&quot;¥&quot;#,##0\)"/>
    <numFmt numFmtId="183" formatCode="[$-409]h:mm\ AM/PM;@"/>
    <numFmt numFmtId="184" formatCode="yyyy/m/d;@"/>
  </numFmts>
  <fonts count="4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6"/>
      <name val="ＭＳ ゴシック"/>
      <family val="2"/>
      <charset val="128"/>
    </font>
    <font>
      <sz val="12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sz val="18"/>
      <color indexed="60"/>
      <name val="ＭＳ Ｐゴシック"/>
      <family val="3"/>
      <charset val="128"/>
    </font>
    <font>
      <b/>
      <sz val="14"/>
      <color indexed="60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6"/>
      <color indexed="60"/>
      <name val="ＭＳ Ｐゴシック"/>
      <family val="3"/>
      <charset val="128"/>
    </font>
    <font>
      <b/>
      <sz val="18"/>
      <color indexed="60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6"/>
      <color rgb="FF0000FF"/>
      <name val="ＭＳ Ｐ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rgb="FF0000FF"/>
      </left>
      <right style="thin">
        <color indexed="64"/>
      </right>
      <top style="thick">
        <color rgb="FF0000FF"/>
      </top>
      <bottom style="thick">
        <color rgb="FF0000FF"/>
      </bottom>
      <diagonal/>
    </border>
    <border>
      <left style="thin">
        <color indexed="64"/>
      </left>
      <right style="thick">
        <color rgb="FF0000FF"/>
      </right>
      <top style="thick">
        <color rgb="FF0000FF"/>
      </top>
      <bottom style="thick">
        <color rgb="FF0000FF"/>
      </bottom>
      <diagonal/>
    </border>
    <border>
      <left style="thick">
        <color rgb="FF0000FF"/>
      </left>
      <right style="thin">
        <color indexed="64"/>
      </right>
      <top style="thick">
        <color rgb="FF0000F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FF"/>
      </top>
      <bottom style="thin">
        <color indexed="64"/>
      </bottom>
      <diagonal/>
    </border>
    <border>
      <left style="thin">
        <color indexed="64"/>
      </left>
      <right style="thick">
        <color rgb="FF0000FF"/>
      </right>
      <top style="thick">
        <color rgb="FF0000FF"/>
      </top>
      <bottom style="thin">
        <color indexed="64"/>
      </bottom>
      <diagonal/>
    </border>
    <border>
      <left style="thick">
        <color rgb="FF0000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00FF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 style="thin">
        <color indexed="64"/>
      </right>
      <top style="thin">
        <color indexed="64"/>
      </top>
      <bottom style="thick">
        <color rgb="FF0000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00FF"/>
      </bottom>
      <diagonal/>
    </border>
    <border>
      <left style="thin">
        <color indexed="64"/>
      </left>
      <right style="thick">
        <color rgb="FF0000FF"/>
      </right>
      <top style="thin">
        <color indexed="64"/>
      </top>
      <bottom style="thick">
        <color rgb="FF0000FF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25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quotePrefix="1" applyFont="1" applyAlignment="1">
      <alignment horizontal="left" vertical="center"/>
    </xf>
    <xf numFmtId="0" fontId="9" fillId="5" borderId="4" xfId="0" applyFont="1" applyFill="1" applyBorder="1">
      <alignment vertical="center"/>
    </xf>
    <xf numFmtId="0" fontId="9" fillId="0" borderId="0" xfId="0" applyFont="1" applyAlignment="1">
      <alignment horizontal="left" vertical="center"/>
    </xf>
    <xf numFmtId="8" fontId="9" fillId="0" borderId="0" xfId="0" quotePrefix="1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56" fontId="9" fillId="6" borderId="4" xfId="0" applyNumberFormat="1" applyFont="1" applyFill="1" applyBorder="1">
      <alignment vertical="center"/>
    </xf>
    <xf numFmtId="20" fontId="9" fillId="0" borderId="4" xfId="0" applyNumberFormat="1" applyFont="1" applyBorder="1">
      <alignment vertical="center"/>
    </xf>
    <xf numFmtId="20" fontId="9" fillId="7" borderId="4" xfId="0" applyNumberFormat="1" applyFont="1" applyFill="1" applyBorder="1">
      <alignment vertical="center"/>
    </xf>
    <xf numFmtId="177" fontId="9" fillId="0" borderId="15" xfId="0" applyNumberFormat="1" applyFont="1" applyBorder="1" applyAlignment="1">
      <alignment horizontal="center" vertical="center"/>
    </xf>
    <xf numFmtId="179" fontId="5" fillId="5" borderId="15" xfId="0" applyNumberFormat="1" applyFont="1" applyFill="1" applyBorder="1" applyAlignment="1">
      <alignment horizontal="center" vertical="center"/>
    </xf>
    <xf numFmtId="180" fontId="5" fillId="5" borderId="16" xfId="0" applyNumberFormat="1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177" fontId="9" fillId="0" borderId="4" xfId="0" applyNumberFormat="1" applyFont="1" applyBorder="1" applyAlignment="1">
      <alignment horizontal="center" vertical="center"/>
    </xf>
    <xf numFmtId="178" fontId="5" fillId="5" borderId="4" xfId="0" applyNumberFormat="1" applyFont="1" applyFill="1" applyBorder="1" applyAlignment="1">
      <alignment horizontal="center" vertical="center"/>
    </xf>
    <xf numFmtId="179" fontId="5" fillId="5" borderId="4" xfId="0" applyNumberFormat="1" applyFont="1" applyFill="1" applyBorder="1" applyAlignment="1">
      <alignment horizontal="center" vertical="center"/>
    </xf>
    <xf numFmtId="180" fontId="5" fillId="5" borderId="20" xfId="0" applyNumberFormat="1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horizontal="center" vertical="center"/>
    </xf>
    <xf numFmtId="177" fontId="9" fillId="0" borderId="22" xfId="0" applyNumberFormat="1" applyFont="1" applyBorder="1" applyAlignment="1">
      <alignment horizontal="center" vertical="center"/>
    </xf>
    <xf numFmtId="178" fontId="5" fillId="5" borderId="22" xfId="0" applyNumberFormat="1" applyFont="1" applyFill="1" applyBorder="1" applyAlignment="1">
      <alignment horizontal="center" vertical="center"/>
    </xf>
    <xf numFmtId="179" fontId="5" fillId="5" borderId="22" xfId="0" applyNumberFormat="1" applyFont="1" applyFill="1" applyBorder="1" applyAlignment="1">
      <alignment horizontal="center" vertical="center"/>
    </xf>
    <xf numFmtId="180" fontId="5" fillId="5" borderId="23" xfId="0" applyNumberFormat="1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80" fontId="5" fillId="5" borderId="16" xfId="0" applyNumberFormat="1" applyFont="1" applyFill="1" applyBorder="1">
      <alignment vertical="center"/>
    </xf>
    <xf numFmtId="180" fontId="5" fillId="5" borderId="20" xfId="0" applyNumberFormat="1" applyFont="1" applyFill="1" applyBorder="1">
      <alignment vertical="center"/>
    </xf>
    <xf numFmtId="180" fontId="5" fillId="5" borderId="23" xfId="0" applyNumberFormat="1" applyFont="1" applyFill="1" applyBorder="1">
      <alignment vertical="center"/>
    </xf>
    <xf numFmtId="0" fontId="15" fillId="0" borderId="0" xfId="0" applyFont="1">
      <alignment vertical="center"/>
    </xf>
    <xf numFmtId="0" fontId="5" fillId="10" borderId="4" xfId="0" applyFont="1" applyFill="1" applyBorder="1" applyAlignment="1">
      <alignment horizontal="center" vertical="center"/>
    </xf>
    <xf numFmtId="14" fontId="5" fillId="0" borderId="0" xfId="0" applyNumberFormat="1" applyFont="1">
      <alignment vertical="center"/>
    </xf>
    <xf numFmtId="0" fontId="5" fillId="5" borderId="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182" fontId="5" fillId="5" borderId="4" xfId="0" applyNumberFormat="1" applyFont="1" applyFill="1" applyBorder="1">
      <alignment vertical="center"/>
    </xf>
    <xf numFmtId="183" fontId="5" fillId="0" borderId="0" xfId="0" applyNumberFormat="1" applyFont="1">
      <alignment vertical="center"/>
    </xf>
    <xf numFmtId="183" fontId="5" fillId="0" borderId="0" xfId="0" applyNumberFormat="1" applyFont="1" applyAlignment="1">
      <alignment horizontal="right" vertical="center"/>
    </xf>
    <xf numFmtId="0" fontId="8" fillId="0" borderId="0" xfId="0" applyFont="1">
      <alignment vertical="center"/>
    </xf>
    <xf numFmtId="0" fontId="18" fillId="11" borderId="4" xfId="0" applyFont="1" applyFill="1" applyBorder="1">
      <alignment vertical="center"/>
    </xf>
    <xf numFmtId="0" fontId="11" fillId="11" borderId="4" xfId="0" applyFont="1" applyFill="1" applyBorder="1">
      <alignment vertical="center"/>
    </xf>
    <xf numFmtId="20" fontId="5" fillId="0" borderId="4" xfId="0" applyNumberFormat="1" applyFont="1" applyBorder="1">
      <alignment vertical="center"/>
    </xf>
    <xf numFmtId="176" fontId="5" fillId="5" borderId="4" xfId="0" applyNumberFormat="1" applyFont="1" applyFill="1" applyBorder="1">
      <alignment vertical="center"/>
    </xf>
    <xf numFmtId="56" fontId="9" fillId="0" borderId="4" xfId="0" applyNumberFormat="1" applyFont="1" applyBorder="1">
      <alignment vertical="center"/>
    </xf>
    <xf numFmtId="6" fontId="9" fillId="0" borderId="4" xfId="2" applyFont="1" applyBorder="1" applyAlignment="1">
      <alignment vertical="center"/>
    </xf>
    <xf numFmtId="6" fontId="9" fillId="5" borderId="4" xfId="0" applyNumberFormat="1" applyFont="1" applyFill="1" applyBorder="1">
      <alignment vertical="center"/>
    </xf>
    <xf numFmtId="56" fontId="9" fillId="5" borderId="4" xfId="0" applyNumberFormat="1" applyFont="1" applyFill="1" applyBorder="1">
      <alignment vertical="center"/>
    </xf>
    <xf numFmtId="0" fontId="21" fillId="8" borderId="4" xfId="0" applyFont="1" applyFill="1" applyBorder="1" applyAlignment="1">
      <alignment horizontal="center" vertical="center"/>
    </xf>
    <xf numFmtId="56" fontId="13" fillId="0" borderId="4" xfId="0" applyNumberFormat="1" applyFont="1" applyBorder="1">
      <alignment vertical="center"/>
    </xf>
    <xf numFmtId="0" fontId="5" fillId="3" borderId="4" xfId="0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184" fontId="9" fillId="0" borderId="4" xfId="0" applyNumberFormat="1" applyFont="1" applyBorder="1">
      <alignment vertical="center"/>
    </xf>
    <xf numFmtId="0" fontId="9" fillId="5" borderId="4" xfId="1" applyNumberFormat="1" applyFont="1" applyFill="1" applyBorder="1" applyAlignment="1">
      <alignment vertical="center"/>
    </xf>
    <xf numFmtId="38" fontId="9" fillId="13" borderId="4" xfId="1" applyFont="1" applyFill="1" applyBorder="1" applyAlignment="1">
      <alignment vertical="center"/>
    </xf>
    <xf numFmtId="181" fontId="9" fillId="13" borderId="4" xfId="0" applyNumberFormat="1" applyFont="1" applyFill="1" applyBorder="1">
      <alignment vertical="center"/>
    </xf>
    <xf numFmtId="181" fontId="13" fillId="14" borderId="4" xfId="0" applyNumberFormat="1" applyFont="1" applyFill="1" applyBorder="1">
      <alignment vertical="center"/>
    </xf>
    <xf numFmtId="181" fontId="17" fillId="9" borderId="27" xfId="0" applyNumberFormat="1" applyFont="1" applyFill="1" applyBorder="1">
      <alignment vertical="center"/>
    </xf>
    <xf numFmtId="181" fontId="17" fillId="9" borderId="28" xfId="0" applyNumberFormat="1" applyFont="1" applyFill="1" applyBorder="1">
      <alignment vertical="center"/>
    </xf>
    <xf numFmtId="181" fontId="17" fillId="9" borderId="29" xfId="0" applyNumberFormat="1" applyFont="1" applyFill="1" applyBorder="1">
      <alignment vertical="center"/>
    </xf>
    <xf numFmtId="181" fontId="17" fillId="9" borderId="30" xfId="0" applyNumberFormat="1" applyFont="1" applyFill="1" applyBorder="1">
      <alignment vertical="center"/>
    </xf>
    <xf numFmtId="181" fontId="17" fillId="9" borderId="31" xfId="0" applyNumberFormat="1" applyFont="1" applyFill="1" applyBorder="1">
      <alignment vertical="center"/>
    </xf>
    <xf numFmtId="181" fontId="17" fillId="9" borderId="32" xfId="0" applyNumberFormat="1" applyFont="1" applyFill="1" applyBorder="1">
      <alignment vertical="center"/>
    </xf>
    <xf numFmtId="0" fontId="33" fillId="12" borderId="0" xfId="0" applyFont="1" applyFill="1" applyAlignment="1">
      <alignment horizontal="center" vertical="center"/>
    </xf>
    <xf numFmtId="0" fontId="9" fillId="16" borderId="4" xfId="0" applyFont="1" applyFill="1" applyBorder="1">
      <alignment vertical="center"/>
    </xf>
    <xf numFmtId="0" fontId="9" fillId="15" borderId="4" xfId="0" applyFont="1" applyFill="1" applyBorder="1" applyAlignment="1">
      <alignment horizontal="center" vertical="center"/>
    </xf>
    <xf numFmtId="0" fontId="5" fillId="15" borderId="4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5" fillId="16" borderId="14" xfId="0" applyFont="1" applyFill="1" applyBorder="1" applyAlignment="1">
      <alignment horizontal="center" vertical="center"/>
    </xf>
    <xf numFmtId="0" fontId="5" fillId="16" borderId="19" xfId="0" applyFont="1" applyFill="1" applyBorder="1" applyAlignment="1">
      <alignment horizontal="center" vertical="center"/>
    </xf>
    <xf numFmtId="0" fontId="5" fillId="16" borderId="21" xfId="0" applyFont="1" applyFill="1" applyBorder="1" applyAlignment="1">
      <alignment horizontal="center" vertical="center"/>
    </xf>
    <xf numFmtId="56" fontId="19" fillId="12" borderId="4" xfId="0" applyNumberFormat="1" applyFont="1" applyFill="1" applyBorder="1">
      <alignment vertical="center"/>
    </xf>
    <xf numFmtId="0" fontId="6" fillId="16" borderId="4" xfId="0" applyFont="1" applyFill="1" applyBorder="1" applyAlignment="1">
      <alignment horizontal="center" vertical="center"/>
    </xf>
    <xf numFmtId="0" fontId="20" fillId="15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5" fillId="15" borderId="5" xfId="0" applyFont="1" applyFill="1" applyBorder="1" applyAlignment="1">
      <alignment horizontal="center" vertical="center"/>
    </xf>
    <xf numFmtId="0" fontId="5" fillId="15" borderId="10" xfId="0" applyFont="1" applyFill="1" applyBorder="1" applyAlignment="1">
      <alignment horizontal="center" vertical="center"/>
    </xf>
    <xf numFmtId="0" fontId="5" fillId="15" borderId="6" xfId="0" applyFont="1" applyFill="1" applyBorder="1" applyAlignment="1">
      <alignment horizontal="center" vertical="center"/>
    </xf>
    <xf numFmtId="0" fontId="5" fillId="15" borderId="11" xfId="0" applyFont="1" applyFill="1" applyBorder="1" applyAlignment="1">
      <alignment horizontal="center" vertical="center"/>
    </xf>
    <xf numFmtId="0" fontId="5" fillId="15" borderId="7" xfId="0" applyFont="1" applyFill="1" applyBorder="1" applyAlignment="1">
      <alignment horizontal="center" vertical="center"/>
    </xf>
    <xf numFmtId="0" fontId="5" fillId="15" borderId="8" xfId="0" applyFont="1" applyFill="1" applyBorder="1">
      <alignment vertical="center"/>
    </xf>
    <xf numFmtId="0" fontId="5" fillId="15" borderId="9" xfId="0" applyFont="1" applyFill="1" applyBorder="1">
      <alignment vertical="center"/>
    </xf>
    <xf numFmtId="0" fontId="14" fillId="8" borderId="0" xfId="0" applyFont="1" applyFill="1" applyAlignment="1">
      <alignment horizontal="center" vertical="center"/>
    </xf>
    <xf numFmtId="0" fontId="9" fillId="15" borderId="24" xfId="0" applyFont="1" applyFill="1" applyBorder="1" applyAlignment="1">
      <alignment horizontal="center" vertical="center"/>
    </xf>
    <xf numFmtId="0" fontId="9" fillId="15" borderId="25" xfId="0" applyFont="1" applyFill="1" applyBorder="1" applyAlignment="1">
      <alignment horizontal="center" vertical="center"/>
    </xf>
    <xf numFmtId="0" fontId="6" fillId="15" borderId="0" xfId="0" applyFont="1" applyFill="1" applyAlignment="1">
      <alignment horizontal="center" vertical="center"/>
    </xf>
    <xf numFmtId="0" fontId="9" fillId="15" borderId="4" xfId="0" applyFont="1" applyFill="1" applyBorder="1">
      <alignment vertical="center"/>
    </xf>
    <xf numFmtId="0" fontId="9" fillId="17" borderId="4" xfId="0" applyFont="1" applyFill="1" applyBorder="1" applyAlignment="1">
      <alignment horizontal="center" vertical="center"/>
    </xf>
    <xf numFmtId="176" fontId="34" fillId="5" borderId="4" xfId="0" applyNumberFormat="1" applyFont="1" applyFill="1" applyBorder="1">
      <alignment vertical="center"/>
    </xf>
    <xf numFmtId="6" fontId="34" fillId="0" borderId="4" xfId="2" applyFont="1" applyFill="1" applyBorder="1" applyAlignment="1">
      <alignment vertical="center"/>
    </xf>
    <xf numFmtId="6" fontId="34" fillId="5" borderId="4" xfId="2" applyFont="1" applyFill="1" applyBorder="1" applyAlignment="1">
      <alignment vertical="center"/>
    </xf>
    <xf numFmtId="0" fontId="34" fillId="5" borderId="4" xfId="0" applyFont="1" applyFill="1" applyBorder="1">
      <alignment vertical="center"/>
    </xf>
    <xf numFmtId="0" fontId="34" fillId="5" borderId="4" xfId="2" applyNumberFormat="1" applyFont="1" applyFill="1" applyBorder="1" applyAlignment="1">
      <alignment vertical="center"/>
    </xf>
    <xf numFmtId="0" fontId="5" fillId="16" borderId="33" xfId="0" applyFont="1" applyFill="1" applyBorder="1" applyAlignment="1">
      <alignment horizontal="center" vertical="center"/>
    </xf>
    <xf numFmtId="178" fontId="5" fillId="5" borderId="34" xfId="0" applyNumberFormat="1" applyFont="1" applyFill="1" applyBorder="1" applyAlignment="1">
      <alignment horizontal="center" vertical="center"/>
    </xf>
    <xf numFmtId="0" fontId="5" fillId="15" borderId="35" xfId="0" applyFont="1" applyFill="1" applyBorder="1" applyAlignment="1">
      <alignment horizontal="center" vertical="center"/>
    </xf>
    <xf numFmtId="177" fontId="9" fillId="0" borderId="17" xfId="0" applyNumberFormat="1" applyFont="1" applyBorder="1" applyAlignment="1">
      <alignment horizontal="center" vertical="center"/>
    </xf>
    <xf numFmtId="177" fontId="9" fillId="0" borderId="36" xfId="0" applyNumberFormat="1" applyFont="1" applyBorder="1" applyAlignment="1">
      <alignment horizontal="center" vertical="center"/>
    </xf>
    <xf numFmtId="177" fontId="9" fillId="0" borderId="37" xfId="0" applyNumberFormat="1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6" fillId="18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4" fillId="8" borderId="0" xfId="0" applyFont="1" applyFill="1" applyBorder="1" applyAlignment="1">
      <alignment horizontal="center" vertical="center"/>
    </xf>
    <xf numFmtId="181" fontId="13" fillId="14" borderId="38" xfId="0" applyNumberFormat="1" applyFont="1" applyFill="1" applyBorder="1">
      <alignment vertical="center"/>
    </xf>
    <xf numFmtId="181" fontId="13" fillId="14" borderId="39" xfId="0" applyNumberFormat="1" applyFont="1" applyFill="1" applyBorder="1">
      <alignment vertical="center"/>
    </xf>
    <xf numFmtId="181" fontId="13" fillId="14" borderId="40" xfId="0" applyNumberFormat="1" applyFont="1" applyFill="1" applyBorder="1">
      <alignment vertical="center"/>
    </xf>
    <xf numFmtId="181" fontId="13" fillId="14" borderId="41" xfId="0" applyNumberFormat="1" applyFont="1" applyFill="1" applyBorder="1">
      <alignment vertical="center"/>
    </xf>
    <xf numFmtId="181" fontId="13" fillId="14" borderId="42" xfId="0" applyNumberFormat="1" applyFont="1" applyFill="1" applyBorder="1">
      <alignment vertical="center"/>
    </xf>
    <xf numFmtId="181" fontId="13" fillId="14" borderId="43" xfId="0" applyNumberFormat="1" applyFont="1" applyFill="1" applyBorder="1">
      <alignment vertical="center"/>
    </xf>
    <xf numFmtId="181" fontId="13" fillId="14" borderId="44" xfId="0" applyNumberFormat="1" applyFont="1" applyFill="1" applyBorder="1">
      <alignment vertical="center"/>
    </xf>
    <xf numFmtId="181" fontId="13" fillId="14" borderId="45" xfId="0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jp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2</xdr:row>
      <xdr:rowOff>28575</xdr:rowOff>
    </xdr:from>
    <xdr:to>
      <xdr:col>3</xdr:col>
      <xdr:colOff>723900</xdr:colOff>
      <xdr:row>7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1918540-2993-4A72-BD12-93EDF27A00DE}"/>
            </a:ext>
          </a:extLst>
        </xdr:cNvPr>
        <xdr:cNvSpPr txBox="1">
          <a:spLocks noChangeArrowheads="1"/>
        </xdr:cNvSpPr>
      </xdr:nvSpPr>
      <xdr:spPr bwMode="auto">
        <a:xfrm>
          <a:off x="295275" y="440055"/>
          <a:ext cx="2287905" cy="103822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時間の計算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２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619814</xdr:colOff>
      <xdr:row>14</xdr:row>
      <xdr:rowOff>48656</xdr:rowOff>
    </xdr:from>
    <xdr:to>
      <xdr:col>12</xdr:col>
      <xdr:colOff>411981</xdr:colOff>
      <xdr:row>18</xdr:row>
      <xdr:rowOff>133356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571D9A2D-92D2-4CDC-995F-D1879654121D}"/>
            </a:ext>
          </a:extLst>
        </xdr:cNvPr>
        <xdr:cNvGrpSpPr>
          <a:grpSpLocks/>
        </xdr:cNvGrpSpPr>
      </xdr:nvGrpSpPr>
      <xdr:grpSpPr bwMode="auto">
        <a:xfrm>
          <a:off x="810314" y="3363356"/>
          <a:ext cx="7945567" cy="907660"/>
          <a:chOff x="65" y="393"/>
          <a:chExt cx="733" cy="67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9E330EE6-7291-BB20-2ECD-9633B4D7C9BA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AACD0C14-E8BB-B9FF-8961-44FEB65C304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8930BFF3-0937-7B44-0FD0-F99EBB644DB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7" y="393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669B6556-AA41-FE75-CD7C-0A56472C4FD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65" y="394"/>
            <a:ext cx="54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95250</xdr:colOff>
      <xdr:row>25</xdr:row>
      <xdr:rowOff>47625</xdr:rowOff>
    </xdr:from>
    <xdr:to>
      <xdr:col>2</xdr:col>
      <xdr:colOff>19050</xdr:colOff>
      <xdr:row>27</xdr:row>
      <xdr:rowOff>0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2F9333D5-8ADA-4A44-99F4-452A94A80B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85750" y="5191125"/>
          <a:ext cx="754380" cy="36385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24</xdr:row>
      <xdr:rowOff>200025</xdr:rowOff>
    </xdr:from>
    <xdr:to>
      <xdr:col>9</xdr:col>
      <xdr:colOff>590550</xdr:colOff>
      <xdr:row>26</xdr:row>
      <xdr:rowOff>95250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030C1D69-3BC8-48F6-89CF-896574D7A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80735" y="5137785"/>
          <a:ext cx="523875" cy="30670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152400</xdr:colOff>
      <xdr:row>47</xdr:row>
      <xdr:rowOff>152400</xdr:rowOff>
    </xdr:from>
    <xdr:to>
      <xdr:col>1</xdr:col>
      <xdr:colOff>533400</xdr:colOff>
      <xdr:row>49</xdr:row>
      <xdr:rowOff>66675</xdr:rowOff>
    </xdr:to>
    <xdr:pic>
      <xdr:nvPicPr>
        <xdr:cNvPr id="10" name="Picture 1063">
          <a:extLst>
            <a:ext uri="{FF2B5EF4-FFF2-40B4-BE49-F238E27FC236}">
              <a16:creationId xmlns:a16="http://schemas.microsoft.com/office/drawing/2014/main" id="{DB97E582-8131-48F7-96A2-E0BB3B9CD8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52400" y="9822180"/>
          <a:ext cx="571500" cy="32575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209550</xdr:colOff>
      <xdr:row>48</xdr:row>
      <xdr:rowOff>0</xdr:rowOff>
    </xdr:from>
    <xdr:to>
      <xdr:col>9</xdr:col>
      <xdr:colOff>190500</xdr:colOff>
      <xdr:row>49</xdr:row>
      <xdr:rowOff>104775</xdr:rowOff>
    </xdr:to>
    <xdr:pic>
      <xdr:nvPicPr>
        <xdr:cNvPr id="11" name="Picture 1064">
          <a:extLst>
            <a:ext uri="{FF2B5EF4-FFF2-40B4-BE49-F238E27FC236}">
              <a16:creationId xmlns:a16="http://schemas.microsoft.com/office/drawing/2014/main" id="{FA23EF86-257F-4C39-AA88-5A12094F98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467350" y="9875520"/>
          <a:ext cx="537210" cy="3105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133350</xdr:colOff>
      <xdr:row>75</xdr:row>
      <xdr:rowOff>171450</xdr:rowOff>
    </xdr:from>
    <xdr:to>
      <xdr:col>1</xdr:col>
      <xdr:colOff>514350</xdr:colOff>
      <xdr:row>77</xdr:row>
      <xdr:rowOff>104775</xdr:rowOff>
    </xdr:to>
    <xdr:pic>
      <xdr:nvPicPr>
        <xdr:cNvPr id="12" name="Picture 1072">
          <a:extLst>
            <a:ext uri="{FF2B5EF4-FFF2-40B4-BE49-F238E27FC236}">
              <a16:creationId xmlns:a16="http://schemas.microsoft.com/office/drawing/2014/main" id="{F440D8DA-F8D1-465E-9BD3-1736C156F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33350" y="15601950"/>
          <a:ext cx="571500" cy="34480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64</xdr:row>
      <xdr:rowOff>19050</xdr:rowOff>
    </xdr:from>
    <xdr:to>
      <xdr:col>1</xdr:col>
      <xdr:colOff>457200</xdr:colOff>
      <xdr:row>65</xdr:row>
      <xdr:rowOff>76200</xdr:rowOff>
    </xdr:to>
    <xdr:pic>
      <xdr:nvPicPr>
        <xdr:cNvPr id="13" name="Picture 1073">
          <a:extLst>
            <a:ext uri="{FF2B5EF4-FFF2-40B4-BE49-F238E27FC236}">
              <a16:creationId xmlns:a16="http://schemas.microsoft.com/office/drawing/2014/main" id="{D8DF9ED6-7805-4F13-82EE-07857E46C5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2875" y="13186410"/>
          <a:ext cx="504825" cy="2628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57150</xdr:colOff>
      <xdr:row>96</xdr:row>
      <xdr:rowOff>38100</xdr:rowOff>
    </xdr:from>
    <xdr:to>
      <xdr:col>1</xdr:col>
      <xdr:colOff>628650</xdr:colOff>
      <xdr:row>97</xdr:row>
      <xdr:rowOff>161925</xdr:rowOff>
    </xdr:to>
    <xdr:pic>
      <xdr:nvPicPr>
        <xdr:cNvPr id="14" name="Picture 1089">
          <a:extLst>
            <a:ext uri="{FF2B5EF4-FFF2-40B4-BE49-F238E27FC236}">
              <a16:creationId xmlns:a16="http://schemas.microsoft.com/office/drawing/2014/main" id="{E95521D7-F986-4D03-BE34-EDC1F9D2D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7650" y="20238720"/>
          <a:ext cx="571500" cy="329565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85725</xdr:colOff>
      <xdr:row>94</xdr:row>
      <xdr:rowOff>57150</xdr:rowOff>
    </xdr:from>
    <xdr:to>
      <xdr:col>9</xdr:col>
      <xdr:colOff>600074</xdr:colOff>
      <xdr:row>95</xdr:row>
      <xdr:rowOff>123825</xdr:rowOff>
    </xdr:to>
    <xdr:pic>
      <xdr:nvPicPr>
        <xdr:cNvPr id="15" name="Picture 1090">
          <a:extLst>
            <a:ext uri="{FF2B5EF4-FFF2-40B4-BE49-F238E27FC236}">
              <a16:creationId xmlns:a16="http://schemas.microsoft.com/office/drawing/2014/main" id="{4001FAFD-E788-4128-A6B0-2E487A1ECE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99785" y="19846290"/>
          <a:ext cx="514349" cy="2724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6</xdr:col>
      <xdr:colOff>542925</xdr:colOff>
      <xdr:row>105</xdr:row>
      <xdr:rowOff>142875</xdr:rowOff>
    </xdr:from>
    <xdr:to>
      <xdr:col>8</xdr:col>
      <xdr:colOff>57150</xdr:colOff>
      <xdr:row>107</xdr:row>
      <xdr:rowOff>0</xdr:rowOff>
    </xdr:to>
    <xdr:pic>
      <xdr:nvPicPr>
        <xdr:cNvPr id="16" name="Picture 1091">
          <a:extLst>
            <a:ext uri="{FF2B5EF4-FFF2-40B4-BE49-F238E27FC236}">
              <a16:creationId xmlns:a16="http://schemas.microsoft.com/office/drawing/2014/main" id="{89386AF8-3B96-4AB9-B39D-0C3A0AA467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993005" y="23940135"/>
          <a:ext cx="680085" cy="26860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57150</xdr:colOff>
      <xdr:row>106</xdr:row>
      <xdr:rowOff>28575</xdr:rowOff>
    </xdr:from>
    <xdr:to>
      <xdr:col>1</xdr:col>
      <xdr:colOff>628650</xdr:colOff>
      <xdr:row>107</xdr:row>
      <xdr:rowOff>152400</xdr:rowOff>
    </xdr:to>
    <xdr:pic>
      <xdr:nvPicPr>
        <xdr:cNvPr id="17" name="Picture 1092">
          <a:extLst>
            <a:ext uri="{FF2B5EF4-FFF2-40B4-BE49-F238E27FC236}">
              <a16:creationId xmlns:a16="http://schemas.microsoft.com/office/drawing/2014/main" id="{0198107B-E97E-49A9-B519-E68D025A93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7650" y="24031575"/>
          <a:ext cx="571500" cy="32956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133350</xdr:colOff>
      <xdr:row>126</xdr:row>
      <xdr:rowOff>19050</xdr:rowOff>
    </xdr:from>
    <xdr:to>
      <xdr:col>1</xdr:col>
      <xdr:colOff>514350</xdr:colOff>
      <xdr:row>127</xdr:row>
      <xdr:rowOff>142875</xdr:rowOff>
    </xdr:to>
    <xdr:pic>
      <xdr:nvPicPr>
        <xdr:cNvPr id="18" name="Picture 1093">
          <a:extLst>
            <a:ext uri="{FF2B5EF4-FFF2-40B4-BE49-F238E27FC236}">
              <a16:creationId xmlns:a16="http://schemas.microsoft.com/office/drawing/2014/main" id="{9B292357-1CBA-4837-AE56-40822869EB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33350" y="28136850"/>
          <a:ext cx="571500" cy="32956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135</xdr:row>
      <xdr:rowOff>152400</xdr:rowOff>
    </xdr:from>
    <xdr:to>
      <xdr:col>1</xdr:col>
      <xdr:colOff>523875</xdr:colOff>
      <xdr:row>137</xdr:row>
      <xdr:rowOff>47625</xdr:rowOff>
    </xdr:to>
    <xdr:pic>
      <xdr:nvPicPr>
        <xdr:cNvPr id="19" name="Picture 1094">
          <a:extLst>
            <a:ext uri="{FF2B5EF4-FFF2-40B4-BE49-F238E27FC236}">
              <a16:creationId xmlns:a16="http://schemas.microsoft.com/office/drawing/2014/main" id="{2915D4B3-F02D-463D-A7E9-466F1F7889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30121860"/>
          <a:ext cx="504825" cy="30670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66675</xdr:colOff>
      <xdr:row>148</xdr:row>
      <xdr:rowOff>57150</xdr:rowOff>
    </xdr:from>
    <xdr:to>
      <xdr:col>1</xdr:col>
      <xdr:colOff>571500</xdr:colOff>
      <xdr:row>149</xdr:row>
      <xdr:rowOff>114300</xdr:rowOff>
    </xdr:to>
    <xdr:pic>
      <xdr:nvPicPr>
        <xdr:cNvPr id="20" name="Picture 1095">
          <a:extLst>
            <a:ext uri="{FF2B5EF4-FFF2-40B4-BE49-F238E27FC236}">
              <a16:creationId xmlns:a16="http://schemas.microsoft.com/office/drawing/2014/main" id="{D4A1A09A-E4E9-44D4-A616-29D7E8F822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7175" y="32922210"/>
          <a:ext cx="504825" cy="30861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203835</xdr:colOff>
      <xdr:row>163</xdr:row>
      <xdr:rowOff>51435</xdr:rowOff>
    </xdr:from>
    <xdr:to>
      <xdr:col>9</xdr:col>
      <xdr:colOff>710508</xdr:colOff>
      <xdr:row>168</xdr:row>
      <xdr:rowOff>68580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18B1096E-6C28-4892-8D54-10547FEE55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6195" y="36886515"/>
          <a:ext cx="2678373" cy="10458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754380</xdr:colOff>
      <xdr:row>45</xdr:row>
      <xdr:rowOff>91440</xdr:rowOff>
    </xdr:from>
    <xdr:to>
      <xdr:col>14</xdr:col>
      <xdr:colOff>0</xdr:colOff>
      <xdr:row>48</xdr:row>
      <xdr:rowOff>15240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E7CD7EAE-2E6F-4C96-A785-B861016B0094}"/>
            </a:ext>
          </a:extLst>
        </xdr:cNvPr>
        <xdr:cNvSpPr txBox="1"/>
      </xdr:nvSpPr>
      <xdr:spPr>
        <a:xfrm>
          <a:off x="6568440" y="9852660"/>
          <a:ext cx="3451860" cy="54102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  <xdr:twoCellAnchor>
    <xdr:from>
      <xdr:col>11</xdr:col>
      <xdr:colOff>161925</xdr:colOff>
      <xdr:row>24</xdr:row>
      <xdr:rowOff>76200</xdr:rowOff>
    </xdr:from>
    <xdr:to>
      <xdr:col>15</xdr:col>
      <xdr:colOff>312420</xdr:colOff>
      <xdr:row>29</xdr:row>
      <xdr:rowOff>106679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E95A65C5-5765-42DC-A06A-A3D4802A082F}"/>
            </a:ext>
          </a:extLst>
        </xdr:cNvPr>
        <xdr:cNvSpPr txBox="1"/>
      </xdr:nvSpPr>
      <xdr:spPr>
        <a:xfrm>
          <a:off x="7652385" y="5448300"/>
          <a:ext cx="3358515" cy="1059179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「</a:t>
          </a:r>
          <a:r>
            <a:rPr kumimoji="1" lang="en-US" altLang="ja-JP" sz="1400" b="1">
              <a:solidFill>
                <a:srgbClr val="FF0000"/>
              </a:solidFill>
            </a:rPr>
            <a:t>""</a:t>
          </a:r>
          <a:r>
            <a:rPr kumimoji="1" lang="ja-JP" altLang="en-US" sz="1400"/>
            <a:t>」　ダブルコーテーション</a:t>
          </a:r>
          <a:endParaRPr kumimoji="1" lang="en-US" altLang="ja-JP" sz="1400"/>
        </a:p>
        <a:p>
          <a:pPr algn="ctr"/>
          <a:r>
            <a:rPr kumimoji="1" lang="ja-JP" altLang="en-US" sz="1400"/>
            <a:t>を忘れずに。</a:t>
          </a:r>
          <a:endParaRPr kumimoji="1" lang="en-US" altLang="ja-JP" sz="1400"/>
        </a:p>
        <a:p>
          <a:pPr algn="ctr"/>
          <a:r>
            <a:rPr kumimoji="1" lang="en-US" altLang="ja-JP" sz="2400" b="1">
              <a:solidFill>
                <a:srgbClr val="FF0000"/>
              </a:solidFill>
            </a:rPr>
            <a:t>"</a:t>
          </a:r>
          <a:r>
            <a:rPr kumimoji="1" lang="en-US" altLang="ja-JP" sz="2400"/>
            <a:t>1:00:00</a:t>
          </a:r>
          <a:r>
            <a:rPr kumimoji="1" lang="en-US" altLang="ja-JP" sz="2400" b="1">
              <a:solidFill>
                <a:srgbClr val="FF0000"/>
              </a:solidFill>
            </a:rPr>
            <a:t>"</a:t>
          </a:r>
          <a:endParaRPr kumimoji="1" lang="ja-JP" altLang="en-US" sz="2400" b="1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6</xdr:col>
      <xdr:colOff>474345</xdr:colOff>
      <xdr:row>80</xdr:row>
      <xdr:rowOff>53340</xdr:rowOff>
    </xdr:from>
    <xdr:to>
      <xdr:col>12</xdr:col>
      <xdr:colOff>20955</xdr:colOff>
      <xdr:row>87</xdr:row>
      <xdr:rowOff>43274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CC9CFCF7-E207-4B42-A8A5-96321690A5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924425" y="16946880"/>
          <a:ext cx="3440430" cy="2283554"/>
        </a:xfrm>
        <a:prstGeom prst="rect">
          <a:avLst/>
        </a:prstGeom>
      </xdr:spPr>
    </xdr:pic>
    <xdr:clientData/>
  </xdr:twoCellAnchor>
  <xdr:twoCellAnchor editAs="oneCell">
    <xdr:from>
      <xdr:col>11</xdr:col>
      <xdr:colOff>180975</xdr:colOff>
      <xdr:row>128</xdr:row>
      <xdr:rowOff>13334</xdr:rowOff>
    </xdr:from>
    <xdr:to>
      <xdr:col>16</xdr:col>
      <xdr:colOff>570693</xdr:colOff>
      <xdr:row>134</xdr:row>
      <xdr:rowOff>182879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07A2ED86-62B3-4E9C-9513-F447BD18C5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671435" y="32040194"/>
          <a:ext cx="4275918" cy="1403985"/>
        </a:xfrm>
        <a:prstGeom prst="rect">
          <a:avLst/>
        </a:prstGeom>
      </xdr:spPr>
    </xdr:pic>
    <xdr:clientData/>
  </xdr:twoCellAnchor>
  <xdr:twoCellAnchor editAs="oneCell">
    <xdr:from>
      <xdr:col>9</xdr:col>
      <xdr:colOff>180975</xdr:colOff>
      <xdr:row>135</xdr:row>
      <xdr:rowOff>80009</xdr:rowOff>
    </xdr:from>
    <xdr:to>
      <xdr:col>13</xdr:col>
      <xdr:colOff>731337</xdr:colOff>
      <xdr:row>143</xdr:row>
      <xdr:rowOff>196214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47B8A885-E29D-4FDB-89AB-F0BB45F4CC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995035" y="33547049"/>
          <a:ext cx="3887922" cy="1762125"/>
        </a:xfrm>
        <a:prstGeom prst="rect">
          <a:avLst/>
        </a:prstGeom>
      </xdr:spPr>
    </xdr:pic>
    <xdr:clientData/>
  </xdr:twoCellAnchor>
  <xdr:twoCellAnchor editAs="oneCell">
    <xdr:from>
      <xdr:col>11</xdr:col>
      <xdr:colOff>763904</xdr:colOff>
      <xdr:row>152</xdr:row>
      <xdr:rowOff>74295</xdr:rowOff>
    </xdr:from>
    <xdr:to>
      <xdr:col>14</xdr:col>
      <xdr:colOff>276224</xdr:colOff>
      <xdr:row>159</xdr:row>
      <xdr:rowOff>93899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7555FCEF-47EB-41A1-B095-C9EAACE1DB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8254364" y="37305615"/>
          <a:ext cx="2042160" cy="1459784"/>
        </a:xfrm>
        <a:prstGeom prst="rect">
          <a:avLst/>
        </a:prstGeom>
      </xdr:spPr>
    </xdr:pic>
    <xdr:clientData/>
  </xdr:twoCellAnchor>
  <xdr:twoCellAnchor editAs="oneCell">
    <xdr:from>
      <xdr:col>6</xdr:col>
      <xdr:colOff>487680</xdr:colOff>
      <xdr:row>10</xdr:row>
      <xdr:rowOff>76200</xdr:rowOff>
    </xdr:from>
    <xdr:to>
      <xdr:col>9</xdr:col>
      <xdr:colOff>601980</xdr:colOff>
      <xdr:row>10</xdr:row>
      <xdr:rowOff>525780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9C6B5567-974A-5C25-28FF-CA5E5EBFD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37760" y="2133600"/>
          <a:ext cx="1478280" cy="449580"/>
        </a:xfrm>
        <a:prstGeom prst="rect">
          <a:avLst/>
        </a:prstGeom>
      </xdr:spPr>
    </xdr:pic>
    <xdr:clientData/>
  </xdr:twoCellAnchor>
  <xdr:twoCellAnchor>
    <xdr:from>
      <xdr:col>1</xdr:col>
      <xdr:colOff>114300</xdr:colOff>
      <xdr:row>99</xdr:row>
      <xdr:rowOff>693420</xdr:rowOff>
    </xdr:from>
    <xdr:to>
      <xdr:col>9</xdr:col>
      <xdr:colOff>723900</xdr:colOff>
      <xdr:row>99</xdr:row>
      <xdr:rowOff>1798320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32B37C2C-F997-A7C6-813A-77679CBC18DE}"/>
            </a:ext>
          </a:extLst>
        </xdr:cNvPr>
        <xdr:cNvSpPr txBox="1"/>
      </xdr:nvSpPr>
      <xdr:spPr>
        <a:xfrm>
          <a:off x="304800" y="22418040"/>
          <a:ext cx="6233160" cy="11049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では、日付データを「</a:t>
          </a:r>
          <a:r>
            <a:rPr lang="ja-JP" altLang="en-US" sz="1200" b="1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シリアル値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」と呼ばれる数字で管理しています。 </a:t>
          </a:r>
          <a:endParaRPr lang="en-US" altLang="ja-JP" sz="12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シリアル値とは、「</a:t>
          </a:r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1900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年</a:t>
          </a:r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月</a:t>
          </a:r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日」を「</a:t>
          </a:r>
          <a:r>
            <a:rPr lang="en-US" altLang="ja-JP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」として、何日経過したかを示す数値です。</a:t>
          </a:r>
          <a:endParaRPr lang="en-US" altLang="ja-JP" sz="12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2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ですので、 </a:t>
          </a:r>
          <a:r>
            <a:rPr lang="ja-JP" altLang="en-US" sz="1200" b="0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「開始日から終了日までの日数」といった計算が可能となります。</a:t>
          </a:r>
          <a:endParaRPr kumimoji="1" lang="ja-JP" altLang="en-US" sz="1200" u="sng"/>
        </a:p>
      </xdr:txBody>
    </xdr:sp>
    <xdr:clientData/>
  </xdr:twoCellAnchor>
  <xdr:twoCellAnchor editAs="oneCell">
    <xdr:from>
      <xdr:col>10</xdr:col>
      <xdr:colOff>457200</xdr:colOff>
      <xdr:row>98</xdr:row>
      <xdr:rowOff>68580</xdr:rowOff>
    </xdr:from>
    <xdr:to>
      <xdr:col>13</xdr:col>
      <xdr:colOff>236220</xdr:colOff>
      <xdr:row>99</xdr:row>
      <xdr:rowOff>1874520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6CF0E994-AD89-4777-B7E9-00B7366718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09460" y="21518880"/>
          <a:ext cx="2278380" cy="201168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188594</xdr:colOff>
      <xdr:row>99</xdr:row>
      <xdr:rowOff>1630680</xdr:rowOff>
    </xdr:from>
    <xdr:to>
      <xdr:col>16</xdr:col>
      <xdr:colOff>60960</xdr:colOff>
      <xdr:row>123</xdr:row>
      <xdr:rowOff>153814</xdr:rowOff>
    </xdr:to>
    <xdr:grpSp>
      <xdr:nvGrpSpPr>
        <xdr:cNvPr id="41" name="グループ化 40">
          <a:extLst>
            <a:ext uri="{FF2B5EF4-FFF2-40B4-BE49-F238E27FC236}">
              <a16:creationId xmlns:a16="http://schemas.microsoft.com/office/drawing/2014/main" id="{F565CA7F-5C66-BA06-5727-D66044F9F62B}"/>
            </a:ext>
          </a:extLst>
        </xdr:cNvPr>
        <xdr:cNvGrpSpPr/>
      </xdr:nvGrpSpPr>
      <xdr:grpSpPr>
        <a:xfrm>
          <a:off x="2939414" y="23355300"/>
          <a:ext cx="8498206" cy="7796674"/>
          <a:chOff x="2908934" y="24124920"/>
          <a:chExt cx="8498206" cy="5205874"/>
        </a:xfrm>
      </xdr:grpSpPr>
      <xdr:grpSp>
        <xdr:nvGrpSpPr>
          <xdr:cNvPr id="26" name="グループ化 25">
            <a:extLst>
              <a:ext uri="{FF2B5EF4-FFF2-40B4-BE49-F238E27FC236}">
                <a16:creationId xmlns:a16="http://schemas.microsoft.com/office/drawing/2014/main" id="{BC6CB38E-3D4D-4C69-97B2-9C039CED285F}"/>
              </a:ext>
            </a:extLst>
          </xdr:cNvPr>
          <xdr:cNvGrpSpPr/>
        </xdr:nvGrpSpPr>
        <xdr:grpSpPr>
          <a:xfrm>
            <a:off x="2908934" y="26591004"/>
            <a:ext cx="7268340" cy="2739790"/>
            <a:chOff x="2676525" y="26193749"/>
            <a:chExt cx="6785681" cy="2790337"/>
          </a:xfrm>
        </xdr:grpSpPr>
        <xdr:pic>
          <xdr:nvPicPr>
            <xdr:cNvPr id="29" name="図 28">
              <a:extLst>
                <a:ext uri="{FF2B5EF4-FFF2-40B4-BE49-F238E27FC236}">
                  <a16:creationId xmlns:a16="http://schemas.microsoft.com/office/drawing/2014/main" id="{B272FD11-1D10-0BA6-E44D-5EDCFFA9808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3"/>
            <a:stretch>
              <a:fillRect/>
            </a:stretch>
          </xdr:blipFill>
          <xdr:spPr>
            <a:xfrm>
              <a:off x="5753100" y="26193749"/>
              <a:ext cx="3709106" cy="2790337"/>
            </a:xfrm>
            <a:prstGeom prst="rect">
              <a:avLst/>
            </a:prstGeom>
          </xdr:spPr>
        </xdr:pic>
        <xdr:pic>
          <xdr:nvPicPr>
            <xdr:cNvPr id="28" name="図 27">
              <a:extLst>
                <a:ext uri="{FF2B5EF4-FFF2-40B4-BE49-F238E27FC236}">
                  <a16:creationId xmlns:a16="http://schemas.microsoft.com/office/drawing/2014/main" id="{F9DCB081-DFAB-5160-0B10-B23F389FB3DC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2676525" y="26346150"/>
              <a:ext cx="3180952" cy="1152381"/>
            </a:xfrm>
            <a:prstGeom prst="rect">
              <a:avLst/>
            </a:prstGeom>
          </xdr:spPr>
        </xdr:pic>
      </xdr:grpSp>
      <xdr:pic>
        <xdr:nvPicPr>
          <xdr:cNvPr id="40" name="図 39">
            <a:extLst>
              <a:ext uri="{FF2B5EF4-FFF2-40B4-BE49-F238E27FC236}">
                <a16:creationId xmlns:a16="http://schemas.microsoft.com/office/drawing/2014/main" id="{97616B7B-DE5D-4C0D-A8E1-E81C41A4FC7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73540" y="24124920"/>
            <a:ext cx="2133600" cy="268986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9F85B-EF65-47D7-8BA6-EAED3EA1B9CF}">
  <dimension ref="A1:O169"/>
  <sheetViews>
    <sheetView tabSelected="1" workbookViewId="0">
      <selection activeCell="A2" sqref="A2"/>
    </sheetView>
  </sheetViews>
  <sheetFormatPr defaultColWidth="9" defaultRowHeight="16.5" customHeight="1"/>
  <cols>
    <col min="1" max="1" width="2.5" style="2" customWidth="1"/>
    <col min="2" max="2" width="10.8984375" style="1" customWidth="1"/>
    <col min="3" max="3" width="11" style="1" customWidth="1"/>
    <col min="4" max="5" width="11.69921875" style="1" customWidth="1"/>
    <col min="6" max="7" width="10.59765625" style="1" customWidth="1"/>
    <col min="8" max="8" width="4.69921875" style="1" customWidth="1"/>
    <col min="9" max="9" width="2.59765625" style="1" customWidth="1"/>
    <col min="10" max="11" width="11" style="1" customWidth="1"/>
    <col min="12" max="12" width="11.19921875" style="1" customWidth="1"/>
    <col min="13" max="13" width="10.59765625" style="1" customWidth="1"/>
    <col min="14" max="14" width="11.3984375" style="1" customWidth="1"/>
    <col min="15" max="16" width="8.8984375" style="1" customWidth="1"/>
    <col min="17" max="17" width="9.09765625" style="1" customWidth="1"/>
    <col min="18" max="18" width="7.09765625" style="1" customWidth="1"/>
    <col min="19" max="16384" width="9" style="1"/>
  </cols>
  <sheetData>
    <row r="1" spans="1:15" ht="16.5" customHeight="1">
      <c r="A1" s="82" t="s">
        <v>77</v>
      </c>
      <c r="B1" s="82"/>
      <c r="C1" s="82"/>
      <c r="D1" s="82"/>
      <c r="E1" s="82"/>
      <c r="F1" s="82"/>
      <c r="G1" s="82"/>
      <c r="H1" s="82"/>
      <c r="I1" s="82"/>
    </row>
    <row r="10" spans="1:15" ht="16.5" customHeight="1" thickBot="1">
      <c r="C10" s="83" t="s">
        <v>0</v>
      </c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5"/>
      <c r="O10" s="3"/>
    </row>
    <row r="11" spans="1:15" s="4" customFormat="1" ht="50.4" customHeight="1" thickTop="1"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 s="4" customFormat="1" ht="16.5" customHeight="1">
      <c r="C12" s="86" t="s">
        <v>1</v>
      </c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5"/>
      <c r="O12" s="5"/>
    </row>
    <row r="13" spans="1:15" s="4" customFormat="1" ht="16.5" customHeight="1"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22" spans="2:13" ht="16.5" customHeight="1">
      <c r="J22" s="87" t="s">
        <v>2</v>
      </c>
      <c r="K22" s="87"/>
      <c r="L22" s="87"/>
      <c r="M22" s="87"/>
    </row>
    <row r="24" spans="2:13" ht="16.5" customHeight="1">
      <c r="B24" s="114" t="s">
        <v>3</v>
      </c>
      <c r="C24" s="2" t="s">
        <v>4</v>
      </c>
      <c r="J24" s="2" t="s">
        <v>3</v>
      </c>
      <c r="K24" s="2" t="s">
        <v>4</v>
      </c>
    </row>
    <row r="28" spans="2:13" ht="18" customHeight="1">
      <c r="C28" s="99" t="s">
        <v>5</v>
      </c>
      <c r="D28" s="101">
        <f>SUM(F33:F39)</f>
        <v>1.1666666666666665</v>
      </c>
      <c r="E28" s="7"/>
      <c r="F28" s="4"/>
      <c r="G28" s="4"/>
      <c r="J28" s="99" t="s">
        <v>5</v>
      </c>
      <c r="K28" s="104"/>
      <c r="L28" s="7"/>
      <c r="M28" s="4"/>
    </row>
    <row r="29" spans="2:13" ht="18" customHeight="1">
      <c r="C29" s="99" t="s">
        <v>6</v>
      </c>
      <c r="D29" s="102">
        <v>850</v>
      </c>
      <c r="E29" s="9"/>
      <c r="F29" s="4"/>
      <c r="G29" s="4"/>
      <c r="J29" s="99" t="s">
        <v>6</v>
      </c>
      <c r="K29" s="102">
        <v>850</v>
      </c>
      <c r="L29" s="9"/>
      <c r="M29" s="4"/>
    </row>
    <row r="30" spans="2:13" ht="18" customHeight="1">
      <c r="C30" s="99" t="s">
        <v>7</v>
      </c>
      <c r="D30" s="103">
        <f>D28/"1:00:00"*D29</f>
        <v>23799.999999999996</v>
      </c>
      <c r="E30" s="10"/>
      <c r="F30" s="4"/>
      <c r="G30" s="4"/>
      <c r="J30" s="99" t="s">
        <v>7</v>
      </c>
      <c r="K30" s="105"/>
      <c r="L30" s="10"/>
      <c r="M30" s="4"/>
    </row>
    <row r="31" spans="2:13" ht="16.5" customHeight="1">
      <c r="C31" s="4"/>
      <c r="D31" s="4"/>
      <c r="E31" s="4"/>
      <c r="F31" s="4"/>
      <c r="G31" s="4"/>
      <c r="J31" s="4"/>
      <c r="K31" s="4"/>
      <c r="L31" s="4"/>
      <c r="M31" s="4"/>
    </row>
    <row r="32" spans="2:13" ht="16.5" customHeight="1">
      <c r="C32" s="100" t="s">
        <v>8</v>
      </c>
      <c r="D32" s="100" t="s">
        <v>9</v>
      </c>
      <c r="E32" s="100" t="s">
        <v>10</v>
      </c>
      <c r="F32" s="100" t="s">
        <v>5</v>
      </c>
      <c r="G32" s="5"/>
      <c r="H32" s="11"/>
      <c r="I32" s="11"/>
      <c r="J32" s="100" t="s">
        <v>8</v>
      </c>
      <c r="K32" s="100" t="s">
        <v>9</v>
      </c>
      <c r="L32" s="100" t="s">
        <v>10</v>
      </c>
      <c r="M32" s="100" t="s">
        <v>5</v>
      </c>
    </row>
    <row r="33" spans="2:13" ht="16.5" customHeight="1">
      <c r="C33" s="12">
        <f ca="1">TODAY()</f>
        <v>45121</v>
      </c>
      <c r="D33" s="13">
        <v>0.58333333333333337</v>
      </c>
      <c r="E33" s="13">
        <v>0.76388888888888884</v>
      </c>
      <c r="F33" s="13">
        <f>E33-D33</f>
        <v>0.18055555555555547</v>
      </c>
      <c r="G33" s="4"/>
      <c r="J33" s="12">
        <f ca="1">TODAY()</f>
        <v>45121</v>
      </c>
      <c r="K33" s="13">
        <v>0.58333333333333337</v>
      </c>
      <c r="L33" s="13">
        <v>0.76388888888888884</v>
      </c>
      <c r="M33" s="13">
        <f>L33-K33</f>
        <v>0.18055555555555547</v>
      </c>
    </row>
    <row r="34" spans="2:13" ht="16.5" customHeight="1">
      <c r="C34" s="12">
        <f ca="1">C33+1</f>
        <v>45122</v>
      </c>
      <c r="D34" s="13">
        <v>0.5625</v>
      </c>
      <c r="E34" s="13">
        <v>0.81944444444444453</v>
      </c>
      <c r="F34" s="13">
        <f t="shared" ref="F34:F39" si="0">E34-D34</f>
        <v>0.25694444444444453</v>
      </c>
      <c r="G34" s="4"/>
      <c r="J34" s="12">
        <f ca="1">J33+1</f>
        <v>45122</v>
      </c>
      <c r="K34" s="13">
        <v>0.5625</v>
      </c>
      <c r="L34" s="13">
        <v>0.81944444444444453</v>
      </c>
      <c r="M34" s="13">
        <f t="shared" ref="M34:M39" si="1">L34-K34</f>
        <v>0.25694444444444453</v>
      </c>
    </row>
    <row r="35" spans="2:13" ht="16.5" customHeight="1">
      <c r="C35" s="12">
        <f t="shared" ref="C35:C39" ca="1" si="2">C34+1</f>
        <v>45123</v>
      </c>
      <c r="D35" s="13">
        <v>0.54166666666666663</v>
      </c>
      <c r="E35" s="13">
        <v>0.75</v>
      </c>
      <c r="F35" s="13">
        <f t="shared" si="0"/>
        <v>0.20833333333333337</v>
      </c>
      <c r="G35" s="4"/>
      <c r="J35" s="12">
        <f t="shared" ref="J35:J39" ca="1" si="3">J34+1</f>
        <v>45123</v>
      </c>
      <c r="K35" s="13">
        <v>0.54166666666666663</v>
      </c>
      <c r="L35" s="13">
        <v>0.75</v>
      </c>
      <c r="M35" s="13">
        <f t="shared" si="1"/>
        <v>0.20833333333333337</v>
      </c>
    </row>
    <row r="36" spans="2:13" ht="16.5" customHeight="1">
      <c r="C36" s="12">
        <f t="shared" ca="1" si="2"/>
        <v>45124</v>
      </c>
      <c r="D36" s="14"/>
      <c r="E36" s="14"/>
      <c r="F36" s="14"/>
      <c r="G36" s="4"/>
      <c r="J36" s="12">
        <f t="shared" ca="1" si="3"/>
        <v>45124</v>
      </c>
      <c r="K36" s="14"/>
      <c r="L36" s="14"/>
      <c r="M36" s="14"/>
    </row>
    <row r="37" spans="2:13" ht="16.5" customHeight="1">
      <c r="C37" s="12">
        <f t="shared" ca="1" si="2"/>
        <v>45125</v>
      </c>
      <c r="D37" s="13">
        <v>0.65277777777777779</v>
      </c>
      <c r="E37" s="13">
        <v>0.72916666666666663</v>
      </c>
      <c r="F37" s="13">
        <f t="shared" si="0"/>
        <v>7.638888888888884E-2</v>
      </c>
      <c r="G37" s="4"/>
      <c r="J37" s="12">
        <f t="shared" ca="1" si="3"/>
        <v>45125</v>
      </c>
      <c r="K37" s="13">
        <v>0.65277777777777779</v>
      </c>
      <c r="L37" s="13">
        <v>0.72916666666666663</v>
      </c>
      <c r="M37" s="13">
        <f t="shared" si="1"/>
        <v>7.638888888888884E-2</v>
      </c>
    </row>
    <row r="38" spans="2:13" ht="16.5" customHeight="1">
      <c r="C38" s="12">
        <f t="shared" ca="1" si="2"/>
        <v>45126</v>
      </c>
      <c r="D38" s="13">
        <v>0.55555555555555558</v>
      </c>
      <c r="E38" s="13">
        <v>0.82638888888888884</v>
      </c>
      <c r="F38" s="13">
        <f t="shared" si="0"/>
        <v>0.27083333333333326</v>
      </c>
      <c r="G38" s="4"/>
      <c r="J38" s="12">
        <f t="shared" ca="1" si="3"/>
        <v>45126</v>
      </c>
      <c r="K38" s="13">
        <v>0.55555555555555558</v>
      </c>
      <c r="L38" s="13">
        <v>0.82638888888888884</v>
      </c>
      <c r="M38" s="13">
        <f t="shared" si="1"/>
        <v>0.27083333333333326</v>
      </c>
    </row>
    <row r="39" spans="2:13" ht="16.5" customHeight="1">
      <c r="C39" s="12">
        <f t="shared" ca="1" si="2"/>
        <v>45127</v>
      </c>
      <c r="D39" s="13">
        <v>0.625</v>
      </c>
      <c r="E39" s="13">
        <v>0.79861111111111116</v>
      </c>
      <c r="F39" s="13">
        <f t="shared" si="0"/>
        <v>0.17361111111111116</v>
      </c>
      <c r="G39" s="4"/>
      <c r="J39" s="12">
        <f t="shared" ca="1" si="3"/>
        <v>45127</v>
      </c>
      <c r="K39" s="13">
        <v>0.625</v>
      </c>
      <c r="L39" s="13">
        <v>0.79861111111111116</v>
      </c>
      <c r="M39" s="13">
        <f t="shared" si="1"/>
        <v>0.17361111111111116</v>
      </c>
    </row>
    <row r="43" spans="2:13" ht="16.5" customHeight="1">
      <c r="B43" s="114" t="s">
        <v>11</v>
      </c>
      <c r="C43" s="1" t="s">
        <v>12</v>
      </c>
      <c r="I43" s="2" t="s">
        <v>11</v>
      </c>
      <c r="J43" s="1" t="s">
        <v>12</v>
      </c>
    </row>
    <row r="44" spans="2:13" ht="16.5" customHeight="1">
      <c r="C44" s="1" t="s">
        <v>13</v>
      </c>
      <c r="J44" s="1" t="s">
        <v>13</v>
      </c>
    </row>
    <row r="50" spans="2:15" ht="16.5" customHeight="1" thickBot="1"/>
    <row r="51" spans="2:15" ht="16.5" customHeight="1">
      <c r="B51" s="88" t="s">
        <v>14</v>
      </c>
      <c r="C51" s="90" t="s">
        <v>15</v>
      </c>
      <c r="D51" s="90" t="s">
        <v>16</v>
      </c>
      <c r="E51" s="92" t="s">
        <v>17</v>
      </c>
      <c r="F51" s="93"/>
      <c r="G51" s="94"/>
      <c r="J51" s="88" t="s">
        <v>14</v>
      </c>
      <c r="K51" s="90" t="s">
        <v>15</v>
      </c>
      <c r="L51" s="90" t="s">
        <v>16</v>
      </c>
      <c r="M51" s="92" t="s">
        <v>17</v>
      </c>
      <c r="N51" s="93"/>
      <c r="O51" s="94"/>
    </row>
    <row r="52" spans="2:15" ht="16.5" customHeight="1" thickBot="1">
      <c r="B52" s="89"/>
      <c r="C52" s="108"/>
      <c r="D52" s="108"/>
      <c r="E52" s="74" t="s">
        <v>18</v>
      </c>
      <c r="F52" s="74" t="s">
        <v>19</v>
      </c>
      <c r="G52" s="75" t="s">
        <v>20</v>
      </c>
      <c r="J52" s="89"/>
      <c r="K52" s="91"/>
      <c r="L52" s="91"/>
      <c r="M52" s="74" t="s">
        <v>18</v>
      </c>
      <c r="N52" s="74" t="s">
        <v>19</v>
      </c>
      <c r="O52" s="75" t="s">
        <v>20</v>
      </c>
    </row>
    <row r="53" spans="2:15" ht="16.5" customHeight="1" thickTop="1" thickBot="1">
      <c r="B53" s="106" t="s">
        <v>21</v>
      </c>
      <c r="C53" s="110">
        <v>38261</v>
      </c>
      <c r="D53" s="111">
        <v>38804</v>
      </c>
      <c r="E53" s="107">
        <f>DATEDIF(C53,D53,"y")</f>
        <v>1</v>
      </c>
      <c r="F53" s="16">
        <f>DATEDIF(C53,D53,"ym")</f>
        <v>5</v>
      </c>
      <c r="G53" s="17">
        <f>DATEDIF(C53,D53,"md")+1</f>
        <v>28</v>
      </c>
      <c r="J53" s="76" t="s">
        <v>21</v>
      </c>
      <c r="K53" s="15">
        <v>38261</v>
      </c>
      <c r="L53" s="15">
        <v>38804</v>
      </c>
      <c r="M53" s="18"/>
      <c r="N53" s="18"/>
      <c r="O53" s="19"/>
    </row>
    <row r="54" spans="2:15" ht="16.5" customHeight="1" thickTop="1">
      <c r="B54" s="77" t="s">
        <v>22</v>
      </c>
      <c r="C54" s="109">
        <v>37957</v>
      </c>
      <c r="D54" s="109">
        <v>38166</v>
      </c>
      <c r="E54" s="21">
        <f>DATEDIF(C54,D54,"y")</f>
        <v>0</v>
      </c>
      <c r="F54" s="22">
        <f>DATEDIF(C54,D54,"ym")</f>
        <v>6</v>
      </c>
      <c r="G54" s="23">
        <f>DATEDIF(C54,D54,"md")+1</f>
        <v>27</v>
      </c>
      <c r="J54" s="77" t="s">
        <v>22</v>
      </c>
      <c r="K54" s="20">
        <v>37957</v>
      </c>
      <c r="L54" s="20">
        <v>38166</v>
      </c>
      <c r="M54" s="24"/>
      <c r="N54" s="24"/>
      <c r="O54" s="25"/>
    </row>
    <row r="55" spans="2:15" ht="16.5" customHeight="1">
      <c r="B55" s="77" t="s">
        <v>23</v>
      </c>
      <c r="C55" s="20">
        <v>38322</v>
      </c>
      <c r="D55" s="20">
        <v>38411</v>
      </c>
      <c r="E55" s="21">
        <f>DATEDIF(C55,D55,"y")</f>
        <v>0</v>
      </c>
      <c r="F55" s="22">
        <f>DATEDIF(C55,D55,"ym")</f>
        <v>2</v>
      </c>
      <c r="G55" s="23">
        <f>DATEDIF(C55,D55,"md")+1</f>
        <v>28</v>
      </c>
      <c r="J55" s="77" t="s">
        <v>23</v>
      </c>
      <c r="K55" s="20">
        <v>38322</v>
      </c>
      <c r="L55" s="20">
        <v>38411</v>
      </c>
      <c r="M55" s="24"/>
      <c r="N55" s="24"/>
      <c r="O55" s="25"/>
    </row>
    <row r="56" spans="2:15" ht="16.5" customHeight="1">
      <c r="B56" s="77" t="s">
        <v>24</v>
      </c>
      <c r="C56" s="20">
        <v>38360</v>
      </c>
      <c r="D56" s="20">
        <v>39079</v>
      </c>
      <c r="E56" s="21">
        <f>DATEDIF(C56,D56,"y")</f>
        <v>1</v>
      </c>
      <c r="F56" s="22">
        <f>DATEDIF(C56,D56,"ym")</f>
        <v>11</v>
      </c>
      <c r="G56" s="23">
        <f>DATEDIF(C56,D56,"md")+1</f>
        <v>21</v>
      </c>
      <c r="J56" s="77" t="s">
        <v>24</v>
      </c>
      <c r="K56" s="20">
        <v>38360</v>
      </c>
      <c r="L56" s="20">
        <v>39079</v>
      </c>
      <c r="M56" s="24"/>
      <c r="N56" s="24"/>
      <c r="O56" s="25"/>
    </row>
    <row r="57" spans="2:15" ht="16.5" customHeight="1" thickBot="1">
      <c r="B57" s="78" t="s">
        <v>25</v>
      </c>
      <c r="C57" s="26">
        <v>38018</v>
      </c>
      <c r="D57" s="26">
        <v>38620</v>
      </c>
      <c r="E57" s="27">
        <f>DATEDIF(C57,D57,"y")</f>
        <v>1</v>
      </c>
      <c r="F57" s="28">
        <f>DATEDIF(C57,D57,"ym")</f>
        <v>7</v>
      </c>
      <c r="G57" s="29">
        <f>DATEDIF(C57,D57,"md")+1</f>
        <v>25</v>
      </c>
      <c r="J57" s="78" t="s">
        <v>25</v>
      </c>
      <c r="K57" s="26">
        <v>38018</v>
      </c>
      <c r="L57" s="26">
        <v>38620</v>
      </c>
      <c r="M57" s="30"/>
      <c r="N57" s="30"/>
      <c r="O57" s="31"/>
    </row>
    <row r="61" spans="2:15" ht="16.5" customHeight="1">
      <c r="B61" s="114" t="s">
        <v>26</v>
      </c>
      <c r="C61" s="1" t="s">
        <v>78</v>
      </c>
    </row>
    <row r="62" spans="2:15" ht="16.5" customHeight="1">
      <c r="C62" s="1" t="s">
        <v>27</v>
      </c>
    </row>
    <row r="63" spans="2:15" ht="16.5" customHeight="1">
      <c r="K63" s="95" t="s">
        <v>28</v>
      </c>
      <c r="L63" s="95"/>
    </row>
    <row r="64" spans="2:15" ht="16.5" customHeight="1" thickBot="1">
      <c r="C64" s="87" t="s">
        <v>29</v>
      </c>
      <c r="D64" s="87"/>
      <c r="E64" s="87"/>
      <c r="F64" s="87"/>
      <c r="H64" s="32"/>
      <c r="K64" s="33" t="s">
        <v>30</v>
      </c>
      <c r="L64" s="33" t="s">
        <v>31</v>
      </c>
    </row>
    <row r="65" spans="3:13" ht="16.5" customHeight="1" thickTop="1" thickBot="1">
      <c r="H65" s="32"/>
      <c r="K65" s="64">
        <v>37987</v>
      </c>
      <c r="L65" s="65">
        <v>38353</v>
      </c>
    </row>
    <row r="66" spans="3:13" ht="16.5" customHeight="1">
      <c r="C66" s="88" t="s">
        <v>14</v>
      </c>
      <c r="D66" s="90" t="s">
        <v>15</v>
      </c>
      <c r="E66" s="90" t="s">
        <v>16</v>
      </c>
      <c r="F66" s="96" t="s">
        <v>32</v>
      </c>
      <c r="H66" s="32"/>
      <c r="K66" s="66">
        <v>37998</v>
      </c>
      <c r="L66" s="67">
        <v>38362</v>
      </c>
    </row>
    <row r="67" spans="3:13" ht="16.5" customHeight="1" thickBot="1">
      <c r="C67" s="89"/>
      <c r="D67" s="91"/>
      <c r="E67" s="91"/>
      <c r="F67" s="97"/>
      <c r="H67" s="32"/>
      <c r="K67" s="66">
        <v>38028</v>
      </c>
      <c r="L67" s="67">
        <v>38394</v>
      </c>
    </row>
    <row r="68" spans="3:13" ht="16.5" customHeight="1" thickTop="1">
      <c r="C68" s="76" t="s">
        <v>21</v>
      </c>
      <c r="D68" s="15">
        <v>38261</v>
      </c>
      <c r="E68" s="15">
        <v>38439</v>
      </c>
      <c r="F68" s="34"/>
      <c r="H68" s="32"/>
      <c r="K68" s="66">
        <v>38066</v>
      </c>
      <c r="L68" s="67">
        <v>38431</v>
      </c>
    </row>
    <row r="69" spans="3:13" ht="16.5" customHeight="1">
      <c r="C69" s="77" t="s">
        <v>22</v>
      </c>
      <c r="D69" s="20">
        <v>37957</v>
      </c>
      <c r="E69" s="20">
        <v>38166</v>
      </c>
      <c r="F69" s="35"/>
      <c r="K69" s="66">
        <v>38106</v>
      </c>
      <c r="L69" s="67">
        <v>38432</v>
      </c>
    </row>
    <row r="70" spans="3:13" ht="16.5" customHeight="1">
      <c r="C70" s="77" t="s">
        <v>23</v>
      </c>
      <c r="D70" s="20">
        <v>38322</v>
      </c>
      <c r="E70" s="20">
        <v>38411</v>
      </c>
      <c r="F70" s="35"/>
      <c r="K70" s="66">
        <v>38110</v>
      </c>
      <c r="L70" s="67">
        <v>38471</v>
      </c>
    </row>
    <row r="71" spans="3:13" ht="16.5" customHeight="1">
      <c r="C71" s="77" t="s">
        <v>24</v>
      </c>
      <c r="D71" s="20">
        <v>37994</v>
      </c>
      <c r="E71" s="20">
        <v>38714</v>
      </c>
      <c r="F71" s="35"/>
      <c r="K71" s="66">
        <v>38111</v>
      </c>
      <c r="L71" s="67">
        <v>38475</v>
      </c>
    </row>
    <row r="72" spans="3:13" ht="16.5" customHeight="1" thickBot="1">
      <c r="C72" s="78" t="s">
        <v>25</v>
      </c>
      <c r="D72" s="26">
        <v>38018</v>
      </c>
      <c r="E72" s="26">
        <v>38620</v>
      </c>
      <c r="F72" s="36"/>
      <c r="K72" s="66">
        <v>38112</v>
      </c>
      <c r="L72" s="67">
        <v>38476</v>
      </c>
    </row>
    <row r="73" spans="3:13" ht="16.5" customHeight="1">
      <c r="K73" s="66">
        <v>38187</v>
      </c>
      <c r="L73" s="67">
        <v>38477</v>
      </c>
    </row>
    <row r="74" spans="3:13" ht="16.5" customHeight="1">
      <c r="K74" s="66">
        <v>38250</v>
      </c>
      <c r="L74" s="67">
        <v>38551</v>
      </c>
    </row>
    <row r="75" spans="3:13" ht="16.5" customHeight="1">
      <c r="K75" s="66">
        <v>38253</v>
      </c>
      <c r="L75" s="67">
        <v>38614</v>
      </c>
    </row>
    <row r="76" spans="3:13" ht="16.5" customHeight="1">
      <c r="K76" s="66">
        <v>38271</v>
      </c>
      <c r="L76" s="67">
        <v>38618</v>
      </c>
    </row>
    <row r="77" spans="3:13" ht="16.5" customHeight="1">
      <c r="K77" s="66">
        <v>38294</v>
      </c>
      <c r="L77" s="67">
        <v>38635</v>
      </c>
    </row>
    <row r="78" spans="3:13" ht="16.5" customHeight="1" thickBot="1">
      <c r="K78" s="66">
        <v>38314</v>
      </c>
      <c r="L78" s="67">
        <v>38659</v>
      </c>
    </row>
    <row r="79" spans="3:13" ht="16.5" customHeight="1">
      <c r="C79" s="88" t="s">
        <v>14</v>
      </c>
      <c r="D79" s="90" t="s">
        <v>15</v>
      </c>
      <c r="E79" s="90" t="s">
        <v>16</v>
      </c>
      <c r="F79" s="96" t="s">
        <v>32</v>
      </c>
      <c r="K79" s="66">
        <v>38344</v>
      </c>
      <c r="L79" s="67">
        <v>38679</v>
      </c>
    </row>
    <row r="80" spans="3:13" ht="16.5" customHeight="1" thickBot="1">
      <c r="C80" s="89"/>
      <c r="D80" s="91"/>
      <c r="E80" s="91"/>
      <c r="F80" s="97"/>
      <c r="K80" s="68"/>
      <c r="L80" s="69">
        <v>38709</v>
      </c>
      <c r="M80" s="1" t="s">
        <v>83</v>
      </c>
    </row>
    <row r="81" spans="2:14" ht="16.5" customHeight="1" thickTop="1">
      <c r="C81" s="76" t="s">
        <v>21</v>
      </c>
      <c r="D81" s="15">
        <v>38261</v>
      </c>
      <c r="E81" s="15">
        <v>38439</v>
      </c>
      <c r="F81" s="34">
        <f>NETWORKDAYS(D81,E81,$K$65:$L$80)</f>
        <v>120</v>
      </c>
    </row>
    <row r="82" spans="2:14" ht="16.5" customHeight="1">
      <c r="C82" s="77" t="s">
        <v>22</v>
      </c>
      <c r="D82" s="20">
        <v>37957</v>
      </c>
      <c r="E82" s="20">
        <v>38166</v>
      </c>
      <c r="F82" s="35">
        <f>NETWORKDAYS(D82,E82,$K$65:$L$80)</f>
        <v>143</v>
      </c>
      <c r="G82" s="32"/>
      <c r="I82" s="32"/>
    </row>
    <row r="83" spans="2:14" ht="16.5" customHeight="1">
      <c r="C83" s="77" t="s">
        <v>23</v>
      </c>
      <c r="D83" s="20">
        <v>38322</v>
      </c>
      <c r="E83" s="20">
        <v>38411</v>
      </c>
      <c r="F83" s="35">
        <f>NETWORKDAYS(D83,E83,$K$65:$L$80)</f>
        <v>61</v>
      </c>
      <c r="G83" s="32"/>
      <c r="I83" s="32"/>
    </row>
    <row r="84" spans="2:14" ht="16.5" customHeight="1">
      <c r="C84" s="77" t="s">
        <v>24</v>
      </c>
      <c r="D84" s="20">
        <v>37994</v>
      </c>
      <c r="E84" s="20">
        <v>38714</v>
      </c>
      <c r="F84" s="35">
        <f>NETWORKDAYS(D84,E84,$K$65:$L$80)</f>
        <v>488</v>
      </c>
      <c r="G84" s="32"/>
      <c r="I84" s="32"/>
    </row>
    <row r="85" spans="2:14" ht="16.5" customHeight="1" thickBot="1">
      <c r="C85" s="78" t="s">
        <v>25</v>
      </c>
      <c r="D85" s="26">
        <v>38018</v>
      </c>
      <c r="E85" s="26">
        <v>38620</v>
      </c>
      <c r="F85" s="36">
        <f>NETWORKDAYS(D85,E85,$K$65:$L$80)</f>
        <v>408</v>
      </c>
      <c r="G85" s="32"/>
    </row>
    <row r="86" spans="2:14" ht="16.5" customHeight="1">
      <c r="E86" s="32"/>
      <c r="G86" s="32"/>
    </row>
    <row r="87" spans="2:14" ht="83.4" customHeight="1"/>
    <row r="89" spans="2:14" ht="16.5" customHeight="1">
      <c r="B89" s="114" t="s">
        <v>33</v>
      </c>
      <c r="C89" s="98" t="s">
        <v>34</v>
      </c>
      <c r="D89" s="98"/>
      <c r="J89" s="2"/>
      <c r="K89" s="115"/>
      <c r="L89" s="115"/>
    </row>
    <row r="90" spans="2:14" ht="16.5" customHeight="1">
      <c r="B90" s="2"/>
    </row>
    <row r="91" spans="2:14" ht="16.5" customHeight="1">
      <c r="E91" s="37" t="s">
        <v>79</v>
      </c>
    </row>
    <row r="92" spans="2:14" ht="16.5" customHeight="1">
      <c r="E92" s="1" t="s">
        <v>35</v>
      </c>
    </row>
    <row r="93" spans="2:14" ht="16.5" customHeight="1">
      <c r="E93" s="1" t="s">
        <v>36</v>
      </c>
    </row>
    <row r="95" spans="2:14" ht="16.5" customHeight="1">
      <c r="B95" s="38" t="s">
        <v>37</v>
      </c>
      <c r="D95" s="39"/>
      <c r="K95" s="87" t="s">
        <v>2</v>
      </c>
      <c r="L95" s="87"/>
      <c r="M95" s="87"/>
      <c r="N95" s="87"/>
    </row>
    <row r="97" spans="2:15" ht="16.5" customHeight="1">
      <c r="C97" s="6" t="s">
        <v>8</v>
      </c>
      <c r="D97" s="39">
        <f ca="1">TODAY()</f>
        <v>45121</v>
      </c>
      <c r="E97" s="11" t="s">
        <v>38</v>
      </c>
      <c r="F97" s="40">
        <f ca="1">D97</f>
        <v>45121</v>
      </c>
      <c r="G97" s="1" t="s">
        <v>39</v>
      </c>
      <c r="J97" s="6" t="s">
        <v>8</v>
      </c>
      <c r="K97" s="39">
        <f ca="1">TODAY()</f>
        <v>45121</v>
      </c>
      <c r="L97" s="41" t="s">
        <v>40</v>
      </c>
      <c r="M97" s="42"/>
      <c r="N97" s="43"/>
      <c r="O97" s="1" t="s">
        <v>41</v>
      </c>
    </row>
    <row r="98" spans="2:15" ht="16.5" customHeight="1">
      <c r="C98" s="6" t="s">
        <v>42</v>
      </c>
      <c r="D98" s="44">
        <v>0.35416666666666669</v>
      </c>
      <c r="E98" s="11" t="s">
        <v>38</v>
      </c>
      <c r="F98" s="40">
        <f>D98</f>
        <v>0.35416666666666669</v>
      </c>
      <c r="G98" s="1" t="s">
        <v>39</v>
      </c>
      <c r="J98" s="6" t="s">
        <v>42</v>
      </c>
      <c r="K98" s="45">
        <v>0.35416666666666669</v>
      </c>
      <c r="L98" s="41" t="s">
        <v>40</v>
      </c>
      <c r="M98" s="42"/>
      <c r="N98" s="43"/>
      <c r="O98" s="1" t="s">
        <v>41</v>
      </c>
    </row>
    <row r="100" spans="2:15" ht="153.75" customHeight="1"/>
    <row r="102" spans="2:15" ht="16.5" customHeight="1">
      <c r="B102" s="114" t="s">
        <v>43</v>
      </c>
      <c r="C102" s="1" t="s">
        <v>80</v>
      </c>
      <c r="I102" s="2"/>
      <c r="J102" s="1" t="s">
        <v>80</v>
      </c>
    </row>
    <row r="103" spans="2:15" ht="16.5" customHeight="1">
      <c r="C103" s="46" t="s">
        <v>84</v>
      </c>
      <c r="J103" s="46" t="s">
        <v>84</v>
      </c>
    </row>
    <row r="104" spans="2:15" ht="16.5" customHeight="1">
      <c r="C104" s="1" t="s">
        <v>44</v>
      </c>
      <c r="J104" s="1" t="s">
        <v>44</v>
      </c>
    </row>
    <row r="105" spans="2:15" ht="16.5" customHeight="1">
      <c r="C105" s="112" t="s">
        <v>45</v>
      </c>
      <c r="D105" s="112"/>
      <c r="E105" s="113"/>
      <c r="F105" s="47">
        <v>0.375</v>
      </c>
      <c r="J105" s="112" t="s">
        <v>45</v>
      </c>
      <c r="K105" s="112"/>
      <c r="L105" s="113"/>
      <c r="M105" s="48"/>
    </row>
    <row r="108" spans="2:15" ht="16.5" customHeight="1">
      <c r="C108" s="80" t="s">
        <v>8</v>
      </c>
      <c r="D108" s="80" t="s">
        <v>9</v>
      </c>
      <c r="E108" s="80" t="s">
        <v>46</v>
      </c>
      <c r="F108" s="80" t="s">
        <v>5</v>
      </c>
      <c r="J108" s="80" t="s">
        <v>8</v>
      </c>
      <c r="K108" s="80" t="s">
        <v>9</v>
      </c>
      <c r="L108" s="80" t="s">
        <v>46</v>
      </c>
      <c r="M108" s="80" t="s">
        <v>5</v>
      </c>
    </row>
    <row r="109" spans="2:15" ht="16.5" customHeight="1">
      <c r="C109" s="79">
        <f ca="1">TODAY()</f>
        <v>45121</v>
      </c>
      <c r="D109" s="49">
        <v>0.37361111111111112</v>
      </c>
      <c r="E109" s="49">
        <v>0.77083333333333337</v>
      </c>
      <c r="F109" s="50">
        <f>E109-D109</f>
        <v>0.39722222222222225</v>
      </c>
      <c r="J109" s="79">
        <f ca="1">TODAY()</f>
        <v>45121</v>
      </c>
      <c r="K109" s="49">
        <v>0.37361111111111112</v>
      </c>
      <c r="L109" s="49">
        <v>0.77083333333333337</v>
      </c>
      <c r="M109" s="50"/>
    </row>
    <row r="110" spans="2:15" ht="16.5" customHeight="1">
      <c r="C110" s="79">
        <f ca="1">C109+1</f>
        <v>45122</v>
      </c>
      <c r="D110" s="49">
        <v>0.35555555555555557</v>
      </c>
      <c r="E110" s="49">
        <v>0.75</v>
      </c>
      <c r="F110" s="50">
        <f t="shared" ref="F109:F114" si="4">E110-D110</f>
        <v>0.39444444444444443</v>
      </c>
      <c r="J110" s="79">
        <f ca="1">J109+1</f>
        <v>45122</v>
      </c>
      <c r="K110" s="49">
        <v>0.35555555555555557</v>
      </c>
      <c r="L110" s="49">
        <v>0.75</v>
      </c>
      <c r="M110" s="50"/>
    </row>
    <row r="111" spans="2:15" ht="16.5" customHeight="1">
      <c r="C111" s="79">
        <f t="shared" ref="C111:C114" ca="1" si="5">C110+1</f>
        <v>45123</v>
      </c>
      <c r="D111" s="49">
        <v>0.3743055555555555</v>
      </c>
      <c r="E111" s="49">
        <v>0.74305555555555547</v>
      </c>
      <c r="F111" s="50">
        <f t="shared" si="4"/>
        <v>0.36874999999999997</v>
      </c>
      <c r="J111" s="79">
        <f t="shared" ref="J111:J114" ca="1" si="6">J110+1</f>
        <v>45123</v>
      </c>
      <c r="K111" s="49">
        <v>0.3743055555555555</v>
      </c>
      <c r="L111" s="49">
        <v>0.74305555555555547</v>
      </c>
      <c r="M111" s="50"/>
    </row>
    <row r="112" spans="2:15" ht="16.5" customHeight="1">
      <c r="C112" s="79">
        <f t="shared" ca="1" si="5"/>
        <v>45124</v>
      </c>
      <c r="D112" s="49">
        <v>0.375</v>
      </c>
      <c r="E112" s="49">
        <v>0.82638888888888884</v>
      </c>
      <c r="F112" s="50">
        <f t="shared" si="4"/>
        <v>0.45138888888888884</v>
      </c>
      <c r="J112" s="79">
        <f t="shared" ca="1" si="6"/>
        <v>45124</v>
      </c>
      <c r="K112" s="49">
        <v>0.375</v>
      </c>
      <c r="L112" s="49">
        <v>0.82638888888888884</v>
      </c>
      <c r="M112" s="50"/>
    </row>
    <row r="113" spans="2:13" ht="16.5" customHeight="1">
      <c r="C113" s="79">
        <f t="shared" ca="1" si="5"/>
        <v>45125</v>
      </c>
      <c r="D113" s="49">
        <v>0.34236111111111112</v>
      </c>
      <c r="E113" s="49">
        <v>0.84236111111111101</v>
      </c>
      <c r="F113" s="50">
        <f t="shared" si="4"/>
        <v>0.49999999999999989</v>
      </c>
      <c r="J113" s="79">
        <f t="shared" ca="1" si="6"/>
        <v>45125</v>
      </c>
      <c r="K113" s="49">
        <v>0.34236111111111112</v>
      </c>
      <c r="L113" s="49">
        <v>0.84236111111111101</v>
      </c>
      <c r="M113" s="50"/>
    </row>
    <row r="114" spans="2:13" ht="16.5" customHeight="1">
      <c r="C114" s="79">
        <f t="shared" ca="1" si="5"/>
        <v>45126</v>
      </c>
      <c r="D114" s="49">
        <v>0.3756944444444445</v>
      </c>
      <c r="E114" s="49">
        <v>0.78680555555555554</v>
      </c>
      <c r="F114" s="50">
        <f t="shared" si="4"/>
        <v>0.41111111111111104</v>
      </c>
      <c r="J114" s="79">
        <f t="shared" ca="1" si="6"/>
        <v>45126</v>
      </c>
      <c r="K114" s="49">
        <v>0.3756944444444445</v>
      </c>
      <c r="L114" s="49">
        <v>0.78680555555555554</v>
      </c>
      <c r="M114" s="50"/>
    </row>
    <row r="121" spans="2:13" ht="220.2" customHeight="1"/>
    <row r="123" spans="2:13" ht="16.5" customHeight="1">
      <c r="B123" s="114" t="s">
        <v>47</v>
      </c>
      <c r="C123" s="1" t="s">
        <v>48</v>
      </c>
    </row>
    <row r="124" spans="2:13" ht="16.5" customHeight="1">
      <c r="C124" s="1" t="s">
        <v>49</v>
      </c>
    </row>
    <row r="127" spans="2:13" ht="16.5" customHeight="1">
      <c r="C127" s="70" t="s">
        <v>81</v>
      </c>
    </row>
    <row r="129" spans="2:7" ht="16.5" customHeight="1">
      <c r="B129" s="81" t="s">
        <v>50</v>
      </c>
      <c r="C129" s="81" t="s">
        <v>51</v>
      </c>
      <c r="D129" s="81" t="s">
        <v>52</v>
      </c>
      <c r="E129" s="81" t="s">
        <v>53</v>
      </c>
      <c r="F129" s="81" t="s">
        <v>54</v>
      </c>
      <c r="G129" s="81" t="s">
        <v>55</v>
      </c>
    </row>
    <row r="130" spans="2:7" ht="16.5" customHeight="1">
      <c r="B130" s="51">
        <v>44969</v>
      </c>
      <c r="C130" s="51">
        <v>45051</v>
      </c>
      <c r="D130" s="8">
        <f>NETWORKDAYS(B130,C130,C132:D132)</f>
        <v>58</v>
      </c>
      <c r="E130" s="52">
        <v>10000</v>
      </c>
      <c r="F130" s="53">
        <f>D130*E130</f>
        <v>580000</v>
      </c>
      <c r="G130" s="54">
        <f>EOMONTH(C130,1)</f>
        <v>45107</v>
      </c>
    </row>
    <row r="132" spans="2:7" ht="16.5" customHeight="1">
      <c r="B132" s="55" t="s">
        <v>28</v>
      </c>
      <c r="C132" s="56">
        <v>45048</v>
      </c>
      <c r="D132" s="56">
        <v>45049</v>
      </c>
    </row>
    <row r="137" spans="2:7" ht="16.5" customHeight="1">
      <c r="C137" s="87" t="s">
        <v>56</v>
      </c>
      <c r="D137" s="87"/>
      <c r="E137" s="87"/>
      <c r="F137" s="87"/>
    </row>
    <row r="139" spans="2:7" ht="16.5" customHeight="1">
      <c r="B139" s="72" t="s">
        <v>50</v>
      </c>
      <c r="C139" s="72" t="s">
        <v>51</v>
      </c>
      <c r="D139" s="72" t="s">
        <v>52</v>
      </c>
      <c r="E139" s="72" t="s">
        <v>53</v>
      </c>
      <c r="F139" s="72" t="s">
        <v>54</v>
      </c>
      <c r="G139" s="72" t="s">
        <v>55</v>
      </c>
    </row>
    <row r="140" spans="2:7" ht="16.5" customHeight="1">
      <c r="B140" s="51">
        <v>43873</v>
      </c>
      <c r="C140" s="51">
        <v>45051</v>
      </c>
      <c r="D140" s="8"/>
      <c r="E140" s="52">
        <v>10000</v>
      </c>
      <c r="F140" s="53"/>
      <c r="G140" s="54"/>
    </row>
    <row r="142" spans="2:7" ht="16.5" customHeight="1">
      <c r="B142" s="57" t="s">
        <v>28</v>
      </c>
      <c r="C142" s="56">
        <v>45048</v>
      </c>
      <c r="D142" s="56">
        <v>45049</v>
      </c>
    </row>
    <row r="146" spans="2:11" ht="30" customHeight="1"/>
    <row r="147" spans="2:11" ht="16.5" customHeight="1">
      <c r="B147" s="114" t="s">
        <v>57</v>
      </c>
      <c r="C147" s="1" t="s">
        <v>58</v>
      </c>
    </row>
    <row r="148" spans="2:11" ht="20.25" customHeight="1">
      <c r="C148" s="1" t="s">
        <v>85</v>
      </c>
    </row>
    <row r="149" spans="2:11" ht="20.25" customHeight="1">
      <c r="C149" s="1" t="s">
        <v>59</v>
      </c>
    </row>
    <row r="150" spans="2:11" ht="16.5" customHeight="1">
      <c r="J150" s="58" t="s">
        <v>60</v>
      </c>
      <c r="K150" s="58" t="s">
        <v>60</v>
      </c>
    </row>
    <row r="151" spans="2:11" ht="16.5" customHeight="1">
      <c r="B151" s="72" t="s">
        <v>61</v>
      </c>
      <c r="C151" s="72" t="s">
        <v>62</v>
      </c>
      <c r="D151" s="72" t="s">
        <v>63</v>
      </c>
      <c r="E151" s="72" t="s">
        <v>53</v>
      </c>
      <c r="F151" s="72" t="s">
        <v>54</v>
      </c>
      <c r="G151" s="72" t="s">
        <v>55</v>
      </c>
      <c r="J151" s="73" t="s">
        <v>64</v>
      </c>
      <c r="K151" s="73" t="s">
        <v>55</v>
      </c>
    </row>
    <row r="152" spans="2:11" ht="16.5" customHeight="1">
      <c r="B152" s="71" t="s">
        <v>65</v>
      </c>
      <c r="C152" s="59">
        <v>42990</v>
      </c>
      <c r="D152" s="59">
        <v>43013</v>
      </c>
      <c r="E152" s="52">
        <v>10000</v>
      </c>
      <c r="F152" s="60"/>
      <c r="G152" s="60"/>
      <c r="J152" s="61">
        <f>NETWORKDAYS(C152,D152,$B$164:$E$168)*E152</f>
        <v>170000</v>
      </c>
      <c r="K152" s="62">
        <f t="shared" ref="K152:K161" si="7">EOMONTH(D152,1)</f>
        <v>43069</v>
      </c>
    </row>
    <row r="153" spans="2:11" ht="16.5" customHeight="1">
      <c r="B153" s="71" t="s">
        <v>66</v>
      </c>
      <c r="C153" s="59">
        <v>42899</v>
      </c>
      <c r="D153" s="59">
        <v>43057</v>
      </c>
      <c r="E153" s="52">
        <v>8500</v>
      </c>
      <c r="F153" s="60"/>
      <c r="G153" s="60"/>
      <c r="J153" s="61">
        <f t="shared" ref="J153:J161" si="8">NETWORKDAYS(C153,D153,$B$164:$E$168)*E153</f>
        <v>926500</v>
      </c>
      <c r="K153" s="62">
        <f t="shared" si="7"/>
        <v>43100</v>
      </c>
    </row>
    <row r="154" spans="2:11" ht="16.5" customHeight="1">
      <c r="B154" s="71" t="s">
        <v>67</v>
      </c>
      <c r="C154" s="59">
        <v>42992</v>
      </c>
      <c r="D154" s="59">
        <v>43071</v>
      </c>
      <c r="E154" s="52">
        <v>9000</v>
      </c>
      <c r="F154" s="60"/>
      <c r="G154" s="60"/>
      <c r="J154" s="61">
        <f t="shared" si="8"/>
        <v>477000</v>
      </c>
      <c r="K154" s="62">
        <f t="shared" si="7"/>
        <v>43131</v>
      </c>
    </row>
    <row r="155" spans="2:11" ht="16.5" customHeight="1">
      <c r="B155" s="71" t="s">
        <v>68</v>
      </c>
      <c r="C155" s="59">
        <v>42993</v>
      </c>
      <c r="D155" s="59">
        <v>43069</v>
      </c>
      <c r="E155" s="52">
        <v>9800</v>
      </c>
      <c r="F155" s="60"/>
      <c r="G155" s="60"/>
      <c r="J155" s="61">
        <f t="shared" si="8"/>
        <v>499800</v>
      </c>
      <c r="K155" s="62">
        <f t="shared" si="7"/>
        <v>43100</v>
      </c>
    </row>
    <row r="156" spans="2:11" ht="16.5" customHeight="1">
      <c r="B156" s="71" t="s">
        <v>69</v>
      </c>
      <c r="C156" s="59">
        <v>42751</v>
      </c>
      <c r="D156" s="59">
        <v>42795</v>
      </c>
      <c r="E156" s="52">
        <v>9300</v>
      </c>
      <c r="F156" s="60"/>
      <c r="G156" s="60"/>
      <c r="J156" s="61">
        <f t="shared" si="8"/>
        <v>306900</v>
      </c>
      <c r="K156" s="62">
        <f t="shared" si="7"/>
        <v>42855</v>
      </c>
    </row>
    <row r="157" spans="2:11" ht="16.5" customHeight="1">
      <c r="B157" s="71" t="s">
        <v>70</v>
      </c>
      <c r="C157" s="59">
        <v>42842</v>
      </c>
      <c r="D157" s="59">
        <v>42947</v>
      </c>
      <c r="E157" s="52">
        <v>9290</v>
      </c>
      <c r="F157" s="60"/>
      <c r="G157" s="60"/>
      <c r="J157" s="61">
        <f t="shared" si="8"/>
        <v>668880</v>
      </c>
      <c r="K157" s="62">
        <f t="shared" si="7"/>
        <v>42978</v>
      </c>
    </row>
    <row r="158" spans="2:11" ht="16.5" customHeight="1">
      <c r="B158" s="71" t="s">
        <v>71</v>
      </c>
      <c r="C158" s="59">
        <v>42904</v>
      </c>
      <c r="D158" s="59">
        <v>42904</v>
      </c>
      <c r="E158" s="52">
        <v>9280</v>
      </c>
      <c r="F158" s="60"/>
      <c r="G158" s="60"/>
      <c r="J158" s="61">
        <f t="shared" si="8"/>
        <v>0</v>
      </c>
      <c r="K158" s="62">
        <f t="shared" si="7"/>
        <v>42947</v>
      </c>
    </row>
    <row r="159" spans="2:11" ht="16.5" customHeight="1">
      <c r="B159" s="71" t="s">
        <v>72</v>
      </c>
      <c r="C159" s="59">
        <v>42874</v>
      </c>
      <c r="D159" s="59">
        <v>43023</v>
      </c>
      <c r="E159" s="52">
        <v>9270</v>
      </c>
      <c r="F159" s="60"/>
      <c r="G159" s="60"/>
      <c r="J159" s="61">
        <f t="shared" si="8"/>
        <v>945540</v>
      </c>
      <c r="K159" s="62">
        <f t="shared" si="7"/>
        <v>43069</v>
      </c>
    </row>
    <row r="160" spans="2:11" ht="16.5" customHeight="1">
      <c r="B160" s="71" t="s">
        <v>73</v>
      </c>
      <c r="C160" s="59">
        <v>42998</v>
      </c>
      <c r="D160" s="59">
        <v>43094</v>
      </c>
      <c r="E160" s="52">
        <v>9900</v>
      </c>
      <c r="F160" s="60"/>
      <c r="G160" s="60"/>
      <c r="J160" s="61">
        <f t="shared" si="8"/>
        <v>653400</v>
      </c>
      <c r="K160" s="62">
        <f t="shared" si="7"/>
        <v>43131</v>
      </c>
    </row>
    <row r="161" spans="2:11" ht="16.5" customHeight="1">
      <c r="B161" s="71" t="s">
        <v>74</v>
      </c>
      <c r="C161" s="59">
        <v>42937</v>
      </c>
      <c r="D161" s="59">
        <v>43039</v>
      </c>
      <c r="E161" s="52">
        <v>10000</v>
      </c>
      <c r="F161" s="60"/>
      <c r="G161" s="60"/>
      <c r="J161" s="61">
        <f t="shared" si="8"/>
        <v>700000</v>
      </c>
      <c r="K161" s="62">
        <f t="shared" si="7"/>
        <v>43069</v>
      </c>
    </row>
    <row r="162" spans="2:11" ht="16.5" customHeight="1">
      <c r="G162" s="6" t="s">
        <v>75</v>
      </c>
    </row>
    <row r="163" spans="2:11" ht="16.5" customHeight="1" thickBot="1">
      <c r="B163" s="116" t="s">
        <v>82</v>
      </c>
      <c r="C163" s="116"/>
      <c r="D163" s="116"/>
      <c r="E163" s="116"/>
      <c r="G163" s="2" t="s">
        <v>76</v>
      </c>
    </row>
    <row r="164" spans="2:11" ht="16.5" customHeight="1" thickTop="1">
      <c r="B164" s="117">
        <v>42736</v>
      </c>
      <c r="C164" s="118">
        <v>42854</v>
      </c>
      <c r="D164" s="118">
        <v>42958</v>
      </c>
      <c r="E164" s="119">
        <v>43062</v>
      </c>
    </row>
    <row r="165" spans="2:11" ht="16.5" customHeight="1">
      <c r="B165" s="120">
        <v>42737</v>
      </c>
      <c r="C165" s="63">
        <v>42858</v>
      </c>
      <c r="D165" s="63">
        <v>42996</v>
      </c>
      <c r="E165" s="121">
        <v>43092</v>
      </c>
    </row>
    <row r="166" spans="2:11" ht="16.5" customHeight="1">
      <c r="B166" s="120">
        <v>42777</v>
      </c>
      <c r="C166" s="63">
        <v>42859</v>
      </c>
      <c r="D166" s="63">
        <v>43001</v>
      </c>
      <c r="E166" s="121"/>
    </row>
    <row r="167" spans="2:11" ht="16.5" customHeight="1">
      <c r="B167" s="120">
        <v>42814</v>
      </c>
      <c r="C167" s="63">
        <v>42860</v>
      </c>
      <c r="D167" s="63">
        <v>43017</v>
      </c>
      <c r="E167" s="121"/>
    </row>
    <row r="168" spans="2:11" ht="16.5" customHeight="1" thickBot="1">
      <c r="B168" s="122">
        <v>38106</v>
      </c>
      <c r="C168" s="123">
        <v>42933</v>
      </c>
      <c r="D168" s="123">
        <v>43042</v>
      </c>
      <c r="E168" s="124"/>
    </row>
    <row r="169" spans="2:11" ht="16.5" customHeight="1" thickTop="1"/>
  </sheetData>
  <mergeCells count="29">
    <mergeCell ref="C137:F137"/>
    <mergeCell ref="B163:E163"/>
    <mergeCell ref="D79:D80"/>
    <mergeCell ref="E79:E80"/>
    <mergeCell ref="F79:F80"/>
    <mergeCell ref="K95:N95"/>
    <mergeCell ref="C105:E105"/>
    <mergeCell ref="J105:L105"/>
    <mergeCell ref="K63:L63"/>
    <mergeCell ref="C64:F64"/>
    <mergeCell ref="C66:C67"/>
    <mergeCell ref="D66:D67"/>
    <mergeCell ref="E66:E67"/>
    <mergeCell ref="F66:F67"/>
    <mergeCell ref="C79:C80"/>
    <mergeCell ref="C89:D89"/>
    <mergeCell ref="K89:L89"/>
    <mergeCell ref="A1:I1"/>
    <mergeCell ref="C10:N10"/>
    <mergeCell ref="C12:M12"/>
    <mergeCell ref="J22:M22"/>
    <mergeCell ref="B51:B52"/>
    <mergeCell ref="C51:C52"/>
    <mergeCell ref="D51:D52"/>
    <mergeCell ref="E51:G51"/>
    <mergeCell ref="J51:J52"/>
    <mergeCell ref="K51:K52"/>
    <mergeCell ref="L51:L52"/>
    <mergeCell ref="M51:O51"/>
  </mergeCells>
  <phoneticPr fontId="3"/>
  <conditionalFormatting sqref="D109:D114">
    <cfRule type="cellIs" dxfId="0" priority="1" stopIfTrue="1" operator="greaterThanOrEqual">
      <formula>0.375</formula>
    </cfRule>
  </conditionalFormatting>
  <pageMargins left="0.7" right="0.7" top="0.75" bottom="0.75" header="0.3" footer="0.3"/>
  <pageSetup paperSize="9" orientation="portrait" horizontalDpi="0" verticalDpi="0" r:id="rId1"/>
  <ignoredErrors>
    <ignoredError xmlns:x16r3="http://schemas.microsoft.com/office/spreadsheetml/2018/08/main" sqref="F97:F98" x16r3:misleadingForma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2023-05-14T05:12:39Z</dcterms:created>
  <dcterms:modified xsi:type="dcterms:W3CDTF">2023-07-14T06:28:33Z</dcterms:modified>
</cp:coreProperties>
</file>