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86B55C83-C780-4BB9-84FA-A76F9E8F1D22}" xr6:coauthVersionLast="47" xr6:coauthVersionMax="47" xr10:uidLastSave="{00000000-0000-0000-0000-000000000000}"/>
  <bookViews>
    <workbookView xWindow="1212" yWindow="60" windowWidth="20472" windowHeight="12720" xr2:uid="{F20A384A-8E70-40DB-B03E-45EDE38768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3" i="1" l="1"/>
  <c r="F174" i="1"/>
  <c r="F175" i="1"/>
  <c r="F176" i="1"/>
  <c r="F177" i="1"/>
  <c r="F178" i="1"/>
  <c r="F179" i="1"/>
  <c r="F180" i="1"/>
  <c r="F181" i="1"/>
  <c r="F182" i="1"/>
  <c r="F172" i="1"/>
  <c r="E146" i="1"/>
  <c r="E147" i="1"/>
  <c r="E148" i="1"/>
  <c r="E149" i="1"/>
  <c r="E150" i="1"/>
  <c r="E151" i="1"/>
  <c r="E145" i="1"/>
  <c r="E125" i="1"/>
  <c r="E126" i="1"/>
  <c r="E127" i="1"/>
  <c r="E128" i="1"/>
  <c r="E129" i="1"/>
  <c r="E130" i="1"/>
  <c r="E124" i="1"/>
  <c r="D125" i="1"/>
  <c r="D126" i="1"/>
  <c r="D127" i="1"/>
  <c r="D128" i="1"/>
  <c r="D129" i="1"/>
  <c r="D130" i="1"/>
  <c r="D124" i="1"/>
  <c r="F105" i="1"/>
  <c r="F106" i="1"/>
  <c r="F107" i="1"/>
  <c r="F108" i="1"/>
  <c r="F109" i="1"/>
  <c r="F104" i="1"/>
  <c r="E91" i="1"/>
  <c r="E92" i="1"/>
  <c r="E93" i="1"/>
  <c r="E90" i="1"/>
  <c r="N70" i="1"/>
  <c r="N71" i="1"/>
  <c r="N72" i="1"/>
  <c r="F62" i="1" l="1"/>
  <c r="F63" i="1"/>
  <c r="F64" i="1"/>
  <c r="G62" i="1"/>
  <c r="M202" i="1"/>
  <c r="M201" i="1"/>
  <c r="M200" i="1"/>
  <c r="M199" i="1"/>
  <c r="M198" i="1"/>
  <c r="M197" i="1"/>
  <c r="M196" i="1"/>
  <c r="M195" i="1"/>
  <c r="M194" i="1"/>
  <c r="M193" i="1"/>
  <c r="M192" i="1"/>
  <c r="J192" i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E182" i="1"/>
  <c r="E181" i="1"/>
  <c r="E180" i="1"/>
  <c r="E179" i="1"/>
  <c r="E178" i="1"/>
  <c r="E177" i="1"/>
  <c r="E176" i="1"/>
  <c r="E175" i="1"/>
  <c r="E174" i="1"/>
  <c r="E173" i="1"/>
  <c r="E172" i="1"/>
  <c r="E183" i="1" s="1"/>
  <c r="B172" i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F151" i="1"/>
  <c r="F150" i="1"/>
  <c r="F149" i="1"/>
  <c r="F148" i="1"/>
  <c r="F147" i="1"/>
  <c r="F146" i="1"/>
  <c r="F145" i="1"/>
  <c r="N110" i="1"/>
  <c r="E110" i="1"/>
  <c r="F110" i="1"/>
  <c r="F93" i="1"/>
  <c r="F92" i="1"/>
  <c r="F91" i="1"/>
  <c r="F90" i="1"/>
  <c r="G64" i="1"/>
  <c r="G63" i="1"/>
  <c r="F183" i="1" l="1"/>
  <c r="F18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F62" authorId="0" shapeId="0" xr:uid="{6DE6F31E-5428-4698-B4D4-46D15316CFB6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 xr:uid="{1B9AE8FA-25AF-41D8-81CD-3B4FFEA40CAA}">
      <text>
        <r>
          <rPr>
            <b/>
            <sz val="16"/>
            <color indexed="81"/>
            <rFont val="ＭＳ Ｐゴシック"/>
            <family val="3"/>
            <charset val="128"/>
          </rPr>
          <t>=F62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D62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「注文総数」を「注文単位」
で割れば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 xr:uid="{AB6EEDB4-83A6-49D5-91E2-91C83BA17E9D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(L70,K70)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2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「出荷単位」のセルで除算します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 xr:uid="{C3605CAB-2FB5-4FB6-9DD6-F37A9FBB8488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 xr:uid="{4C7CEBF9-B411-407D-B432-BC51BC64D50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81"/>
            <rFont val="ＭＳ Ｐゴシック"/>
            <family val="3"/>
            <charset val="128"/>
          </rPr>
          <t>E90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D90</t>
        </r>
      </text>
    </comment>
    <comment ref="F104" authorId="0" shapeId="0" xr:uid="{86C48780-5851-4B15-83A8-45FD7B8F4F7E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(E104,D104)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 xr:uid="{6F5E2B60-AD6C-4E6C-8F02-938546F3DA6A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(C124,"</t>
        </r>
        <r>
          <rPr>
            <b/>
            <sz val="16"/>
            <color indexed="12"/>
            <rFont val="ＭＳ Ｐゴシック"/>
            <family val="3"/>
            <charset val="128"/>
          </rPr>
          <t>00:15</t>
        </r>
        <r>
          <rPr>
            <b/>
            <sz val="16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時間の入力に注意しましょう
</t>
        </r>
        <r>
          <rPr>
            <b/>
            <sz val="12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 xr:uid="{0C7CF1CD-407E-4C9C-90A5-7EB24DC8CFB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(C124,"00:30")</t>
        </r>
      </text>
    </comment>
    <comment ref="D145" authorId="0" shapeId="0" xr:uid="{D2375500-53CE-4811-919E-16DF61639080}">
      <text>
        <r>
          <rPr>
            <b/>
            <sz val="12"/>
            <color indexed="81"/>
            <rFont val="ＭＳ Ｐゴシック"/>
            <family val="3"/>
            <charset val="128"/>
          </rPr>
          <t>半角英数の数値で入力
単位は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文字で入力は付加！</t>
        </r>
      </text>
    </comment>
    <comment ref="E145" authorId="0" shapeId="0" xr:uid="{D707C7B8-C698-43D1-A8F1-EAF938DD6E64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(C145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12"/>
            <rFont val="ＭＳ Ｐゴシック"/>
            <family val="3"/>
            <charset val="128"/>
          </rPr>
          <t>(1-D145)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100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F145" authorId="0" shapeId="0" xr:uid="{C64DB518-3D2A-42E6-B661-B60CB0998EF8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2"/>
            <rFont val="ＭＳ Ｐゴシック"/>
            <family val="3"/>
            <charset val="128"/>
          </rPr>
          <t>(E145-C145)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E145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先に、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販売価格</t>
        </r>
        <r>
          <rPr>
            <sz val="12"/>
            <color indexed="81"/>
            <rFont val="ＭＳ Ｐゴシック"/>
            <family val="3"/>
            <charset val="128"/>
          </rPr>
          <t>」から「</t>
        </r>
        <r>
          <rPr>
            <b/>
            <sz val="12"/>
            <color indexed="81"/>
            <rFont val="ＭＳ Ｐゴシック"/>
            <family val="3"/>
            <charset val="128"/>
          </rPr>
          <t>原価</t>
        </r>
        <r>
          <rPr>
            <sz val="12"/>
            <color indexed="81"/>
            <rFont val="ＭＳ Ｐゴシック"/>
            <family val="3"/>
            <charset val="128"/>
          </rPr>
          <t>」を引いて「</t>
        </r>
        <r>
          <rPr>
            <b/>
            <sz val="12"/>
            <color indexed="81"/>
            <rFont val="ＭＳ Ｐゴシック"/>
            <family val="3"/>
            <charset val="128"/>
          </rPr>
          <t>利益</t>
        </r>
        <r>
          <rPr>
            <sz val="12"/>
            <color indexed="81"/>
            <rFont val="ＭＳ Ｐゴシック"/>
            <family val="3"/>
            <charset val="128"/>
          </rPr>
          <t>」額を出して</t>
        </r>
        <r>
          <rPr>
            <b/>
            <sz val="12"/>
            <color indexed="10"/>
            <rFont val="ＭＳ Ｐゴシック"/>
            <family val="3"/>
            <charset val="128"/>
          </rPr>
          <t>「販売価格」で割ります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M152" authorId="1" shapeId="0" xr:uid="{7FE9FD90-900D-4985-90E8-D6ABB40C7F10}">
      <text>
        <r>
          <rPr>
            <sz val="12"/>
            <color indexed="81"/>
            <rFont val="ＭＳ Ｐゴシック"/>
            <family val="3"/>
            <charset val="128"/>
          </rPr>
          <t>数値に単位「円」を設定するには
「</t>
        </r>
        <r>
          <rPr>
            <b/>
            <sz val="12"/>
            <color indexed="39"/>
            <rFont val="ＭＳ Ｐゴシック"/>
            <family val="3"/>
            <charset val="128"/>
          </rPr>
          <t>書式のユーザー定義</t>
        </r>
        <r>
          <rPr>
            <sz val="12"/>
            <color indexed="81"/>
            <rFont val="ＭＳ Ｐゴシック"/>
            <family val="3"/>
            <charset val="128"/>
          </rPr>
          <t>」ですね。
文字で入力してはいけません。</t>
        </r>
      </text>
    </comment>
    <comment ref="F172" authorId="0" shapeId="0" xr:uid="{ED6E5B6C-5A39-4951-AA0A-93F3F842F08B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CEILING.MATH</t>
        </r>
        <r>
          <rPr>
            <b/>
            <sz val="16"/>
            <color indexed="81"/>
            <rFont val="ＭＳ Ｐゴシック"/>
            <family val="3"/>
            <charset val="128"/>
          </rPr>
          <t>(E172,</t>
        </r>
        <r>
          <rPr>
            <b/>
            <sz val="16"/>
            <color indexed="12"/>
            <rFont val="ＭＳ Ｐゴシック"/>
            <family val="3"/>
            <charset val="128"/>
          </rPr>
          <t>"00:10"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F183" authorId="0" shapeId="0" xr:uid="{734EDA70-6266-43D5-935F-4DEE9F2A1861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60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では、
書式の「ユーザー定義」で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6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を設定します。</t>
        </r>
      </text>
    </comment>
    <comment ref="F185" authorId="0" shapeId="0" xr:uid="{BDB602A1-5B65-48FC-987F-29C7FEFE2324}">
      <text>
        <r>
          <rPr>
            <b/>
            <sz val="16"/>
            <color indexed="81"/>
            <rFont val="ＭＳ Ｐゴシック"/>
            <family val="3"/>
            <charset val="128"/>
          </rPr>
          <t>=F183/</t>
        </r>
        <r>
          <rPr>
            <b/>
            <sz val="16"/>
            <color indexed="12"/>
            <rFont val="ＭＳ Ｐゴシック"/>
            <family val="3"/>
            <charset val="128"/>
          </rPr>
          <t>"1:00:00"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81"/>
            <rFont val="ＭＳ Ｐゴシック"/>
            <family val="3"/>
            <charset val="128"/>
          </rPr>
          <t>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で割ります。</t>
        </r>
      </text>
    </comment>
  </commentList>
</comments>
</file>

<file path=xl/sharedStrings.xml><?xml version="1.0" encoding="utf-8"?>
<sst xmlns="http://schemas.openxmlformats.org/spreadsheetml/2006/main" count="188" uniqueCount="103">
  <si>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</si>
  <si>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</si>
  <si>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</si>
  <si>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</si>
  <si>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</si>
  <si>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</si>
  <si>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</si>
  <si>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</si>
  <si>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</si>
  <si>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</si>
  <si>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</si>
  <si>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</si>
  <si>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</si>
  <si>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</si>
  <si>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</si>
  <si>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</si>
  <si>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4" eb="7">
      <t>カンスウメイ</t>
    </rPh>
    <rPh sb="15" eb="17">
      <t>シヨウ</t>
    </rPh>
    <rPh sb="19" eb="21">
      <t>カンスウ</t>
    </rPh>
    <rPh sb="22" eb="24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</si>
  <si>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</si>
  <si>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</si>
  <si>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</si>
  <si>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</si>
  <si>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</si>
  <si>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シーリング＝意味は「天井」の事ですが、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4"/>
  </si>
  <si>
    <t>例えば</t>
    <rPh sb="0" eb="1">
      <t>タト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</si>
  <si>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</si>
  <si>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</si>
  <si>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</si>
  <si>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必要数</t>
    <rPh sb="0" eb="3">
      <t>ヒツヨウスウ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</si>
  <si>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</si>
  <si>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</si>
  <si>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鉛筆</t>
    <rPh sb="0" eb="2">
      <t>エンピツ</t>
    </rPh>
    <phoneticPr fontId="4"/>
  </si>
  <si>
    <t>ボールペン</t>
    <phoneticPr fontId="4"/>
  </si>
  <si>
    <t>消しゴム</t>
    <rPh sb="0" eb="1">
      <t>ケ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</si>
  <si>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</si>
  <si>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</si>
  <si>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</si>
  <si>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</si>
  <si>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答</t>
    <rPh sb="0" eb="1">
      <t>コタエ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</si>
  <si>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</si>
  <si>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</si>
  <si>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</si>
  <si>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発   注   書</t>
  </si>
  <si>
    <t>品名</t>
  </si>
  <si>
    <t>必要数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</si>
  <si>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</si>
  <si>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</si>
  <si>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</si>
  <si>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</si>
  <si>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</si>
  <si>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</si>
  <si>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</si>
  <si>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</si>
  <si>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</si>
  <si>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購入数</t>
    <rPh sb="0" eb="3">
      <t>コウニュウスウ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</si>
  <si>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</si>
  <si>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</si>
  <si>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</si>
  <si>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</si>
  <si>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</si>
  <si>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</si>
  <si>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</si>
  <si>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</si>
  <si>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CEILING</t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</si>
  <si>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</si>
  <si>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</si>
  <si>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</si>
  <si>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切り上げ</t>
    <rPh sb="0" eb="1">
      <t>キ</t>
    </rPh>
    <rPh sb="2" eb="3">
      <t>ア</t>
    </rPh>
    <phoneticPr fontId="4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</si>
  <si>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4"/>
  </si>
  <si>
    <r>
      <t>販売価格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2"/>
        <rFont val="ＭＳ Ｐゴシック"/>
        <family val="3"/>
        <charset val="128"/>
      </rPr>
      <t>１００円未満を切り上げて</t>
    </r>
    <r>
      <rPr>
        <sz val="12"/>
        <color theme="1"/>
        <rFont val="ＭＳ Ｐゴシック"/>
        <family val="3"/>
        <charset val="128"/>
      </rPr>
      <t>決定しましょう。</t>
    </r>
    <phoneticPr fontId="4"/>
  </si>
  <si>
    <t>原価計</t>
    <rPh sb="0" eb="2">
      <t>ゲンカ</t>
    </rPh>
    <rPh sb="2" eb="3">
      <t>ケイ</t>
    </rPh>
    <phoneticPr fontId="4"/>
  </si>
  <si>
    <t>利益率</t>
    <rPh sb="0" eb="2">
      <t>リエキ</t>
    </rPh>
    <rPh sb="2" eb="3">
      <t>リツ</t>
    </rPh>
    <phoneticPr fontId="4"/>
  </si>
  <si>
    <t>販売価格</t>
    <rPh sb="0" eb="2">
      <t>ハンバイ</t>
    </rPh>
    <rPh sb="2" eb="4">
      <t>カカク</t>
    </rPh>
    <phoneticPr fontId="4"/>
  </si>
  <si>
    <t>最終利益率</t>
    <rPh sb="0" eb="2">
      <t>サイシュウ</t>
    </rPh>
    <rPh sb="2" eb="4">
      <t>リエキ</t>
    </rPh>
    <rPh sb="4" eb="5">
      <t>リツ</t>
    </rPh>
    <phoneticPr fontId="4"/>
  </si>
  <si>
    <t>Ａ</t>
    <phoneticPr fontId="4"/>
  </si>
  <si>
    <t>Ｂ</t>
    <phoneticPr fontId="4"/>
  </si>
  <si>
    <t>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</si>
  <si>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</si>
  <si>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</si>
  <si>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</si>
  <si>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</si>
  <si>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</t>
    </r>
    <r>
      <rPr>
        <b/>
        <sz val="12"/>
        <color rgb="FFFF0000"/>
        <rFont val="ＭＳ Ｐゴシック"/>
        <family val="3"/>
        <charset val="128"/>
      </rPr>
      <t>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</si>
  <si>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</si>
  <si>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</si>
  <si>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</si>
  <si>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</si>
  <si>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</si>
  <si>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</si>
  <si>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</si>
  <si>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</si>
  <si>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</si>
  <si>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</si>
  <si>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CEILING.MATH(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23" eb="25">
      <t>センタク</t>
    </rPh>
    <phoneticPr fontId="4"/>
  </si>
  <si>
    <r>
      <t>CEILING.MATH(</t>
    </r>
    <r>
      <rPr>
        <b/>
        <sz val="12"/>
        <rFont val="ＭＳ Ｐゴシック"/>
        <family val="3"/>
        <charset val="128"/>
      </rPr>
      <t>関数ー「数学／三角」関数－１</t>
    </r>
    <rPh sb="13" eb="15">
      <t>カンスウ</t>
    </rPh>
    <rPh sb="17" eb="19">
      <t>スウガク</t>
    </rPh>
    <rPh sb="20" eb="22">
      <t>サンカク</t>
    </rPh>
    <rPh sb="23" eb="25">
      <t>カンスウ</t>
    </rPh>
    <phoneticPr fontId="4"/>
  </si>
  <si>
    <r>
      <t xml:space="preserve">CEILING.MATH( </t>
    </r>
    <r>
      <rPr>
        <b/>
        <sz val="12"/>
        <rFont val="ＭＳ Ｐゴシック"/>
        <family val="3"/>
        <charset val="128"/>
      </rPr>
      <t>関数ー「数学／三角」関数－１</t>
    </r>
    <rPh sb="14" eb="16">
      <t>カンスウ</t>
    </rPh>
    <rPh sb="18" eb="20">
      <t>スウガク</t>
    </rPh>
    <rPh sb="21" eb="23">
      <t>サンカク</t>
    </rPh>
    <rPh sb="24" eb="26">
      <t>カンスウ</t>
    </rPh>
    <phoneticPr fontId="4"/>
  </si>
  <si>
    <r>
      <t xml:space="preserve">CEILING.MATH( </t>
    </r>
    <r>
      <rPr>
        <b/>
        <sz val="12"/>
        <rFont val="ＭＳ Ｐゴシック"/>
        <family val="3"/>
        <charset val="128"/>
      </rPr>
      <t>関数ー「数学／三角」関数－２</t>
    </r>
    <rPh sb="14" eb="16">
      <t>カンスウ</t>
    </rPh>
    <rPh sb="18" eb="20">
      <t>スウガク</t>
    </rPh>
    <rPh sb="21" eb="23">
      <t>サンカク</t>
    </rPh>
    <rPh sb="24" eb="26">
      <t>カンスウ</t>
    </rPh>
    <phoneticPr fontId="4"/>
  </si>
  <si>
    <r>
      <t>CEILING.MATH(</t>
    </r>
    <r>
      <rPr>
        <b/>
        <sz val="12"/>
        <rFont val="ＭＳ Ｐゴシック"/>
        <family val="3"/>
        <charset val="128"/>
      </rPr>
      <t>関数ー「数学／三角」関数－２</t>
    </r>
    <rPh sb="13" eb="15">
      <t>カンスウ</t>
    </rPh>
    <rPh sb="17" eb="19">
      <t>スウガク</t>
    </rPh>
    <rPh sb="20" eb="22">
      <t>サンカク</t>
    </rPh>
    <rPh sb="23" eb="25">
      <t>カンスウ</t>
    </rPh>
    <phoneticPr fontId="4"/>
  </si>
  <si>
    <r>
      <t xml:space="preserve">CEILING.MATH( </t>
    </r>
    <r>
      <rPr>
        <b/>
        <sz val="12"/>
        <rFont val="ＭＳ Ｐゴシック"/>
        <family val="3"/>
        <charset val="128"/>
      </rPr>
      <t>関数ー「数学／三角」関数－３</t>
    </r>
    <rPh sb="14" eb="16">
      <t>カンスウ</t>
    </rPh>
    <rPh sb="18" eb="20">
      <t>スウガク</t>
    </rPh>
    <rPh sb="21" eb="23">
      <t>サンカク</t>
    </rPh>
    <rPh sb="24" eb="26">
      <t>カンスウ</t>
    </rPh>
    <phoneticPr fontId="4"/>
  </si>
  <si>
    <r>
      <t xml:space="preserve">CEILING.MATH( </t>
    </r>
    <r>
      <rPr>
        <b/>
        <sz val="12"/>
        <rFont val="ＭＳ Ｐゴシック"/>
        <family val="3"/>
        <charset val="128"/>
      </rPr>
      <t>関数ー「数学／三角」関数－４</t>
    </r>
    <rPh sb="14" eb="16">
      <t>カンスウ</t>
    </rPh>
    <rPh sb="18" eb="20">
      <t>スウガク</t>
    </rPh>
    <rPh sb="21" eb="23">
      <t>サンカク</t>
    </rPh>
    <rPh sb="24" eb="26">
      <t>カンスウ</t>
    </rPh>
    <phoneticPr fontId="4"/>
  </si>
  <si>
    <r>
      <t>CEILING.MATH(</t>
    </r>
    <r>
      <rPr>
        <b/>
        <sz val="12"/>
        <rFont val="ＭＳ Ｐゴシック"/>
        <family val="3"/>
        <charset val="128"/>
      </rPr>
      <t>関数ー「数学／三角」関数－５</t>
    </r>
    <rPh sb="13" eb="15">
      <t>カンスウ</t>
    </rPh>
    <rPh sb="17" eb="19">
      <t>スウガク</t>
    </rPh>
    <rPh sb="20" eb="22">
      <t>サンカク</t>
    </rPh>
    <rPh sb="23" eb="25">
      <t>カンスウ</t>
    </rPh>
    <phoneticPr fontId="4"/>
  </si>
  <si>
    <r>
      <t>CEILING.MATH(</t>
    </r>
    <r>
      <rPr>
        <b/>
        <sz val="12"/>
        <rFont val="ＭＳ Ｐゴシック"/>
        <family val="3"/>
        <charset val="128"/>
      </rPr>
      <t>関数ー「数学／三角」関数－６</t>
    </r>
    <rPh sb="13" eb="15">
      <t>カンスウ</t>
    </rPh>
    <rPh sb="17" eb="19">
      <t>スウガク</t>
    </rPh>
    <rPh sb="20" eb="22">
      <t>サンカク</t>
    </rPh>
    <rPh sb="23" eb="25">
      <t>カンスウ</t>
    </rPh>
    <phoneticPr fontId="4"/>
  </si>
  <si>
    <r>
      <t xml:space="preserve">CEILING.MATH( </t>
    </r>
    <r>
      <rPr>
        <b/>
        <sz val="12"/>
        <rFont val="ＭＳ Ｐゴシック"/>
        <family val="3"/>
        <charset val="128"/>
      </rPr>
      <t>関数ー「数学／三角」関数－６</t>
    </r>
    <rPh sb="14" eb="16">
      <t>カンスウ</t>
    </rPh>
    <rPh sb="18" eb="20">
      <t>スウガク</t>
    </rPh>
    <rPh sb="21" eb="23">
      <t>サンカク</t>
    </rPh>
    <rPh sb="24" eb="26">
      <t>カンスウ</t>
    </rPh>
    <phoneticPr fontId="4"/>
  </si>
  <si>
    <t>Copyright(c) Beginners Site All right reserved 2023/5/20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</si>
  <si>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</t>
    </r>
    <r>
      <rPr>
        <b/>
        <sz val="12"/>
        <color theme="1"/>
        <rFont val="ＭＳ Ｐゴシック"/>
        <family val="3"/>
        <charset val="128"/>
      </rPr>
      <t>注文しなければならない数量</t>
    </r>
    <r>
      <rPr>
        <sz val="12"/>
        <color theme="1"/>
        <rFont val="ＭＳ Ｐゴシック"/>
        <family val="3"/>
        <charset val="128"/>
      </rPr>
      <t>を求めましょう。</t>
    </r>
    <rPh sb="2" eb="4">
      <t>チュウモン</t>
    </rPh>
    <rPh sb="13" eb="15">
      <t>スウリョウ</t>
    </rPh>
    <rPh sb="16" eb="17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</si>
</sst>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.0_ "/>
    <numFmt numFmtId="177" formatCode="General\ &quot;単位&quot;"/>
    <numFmt numFmtId="178" formatCode="#,###\ &quot;単位&quot;"/>
    <numFmt numFmtId="179" formatCode="#,###&quot;円&quot;"/>
    <numFmt numFmtId="180" formatCode="0%&quot;以上&quot;"/>
    <numFmt numFmtId="181" formatCode="0.0%"/>
    <numFmt numFmtId="182" formatCode="m/d;@"/>
    <numFmt numFmtId="183" formatCode="h:mm;@"/>
    <numFmt numFmtId="184" formatCode="[$-F400]h:mm:ss\ AM/PM"/>
    <numFmt numFmtId="185" formatCode="aaa"/>
    <numFmt numFmtId="186" formatCode="General&quot;時間&quot;"/>
    <numFmt numFmtId="187" formatCode="[h]:mm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15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9" borderId="15" xfId="1" applyFont="1" applyFill="1" applyBorder="1" applyAlignment="1">
      <alignment vertical="center"/>
    </xf>
    <xf numFmtId="0" fontId="6" fillId="9" borderId="15" xfId="0" applyFont="1" applyFill="1" applyBorder="1">
      <alignment vertical="center"/>
    </xf>
    <xf numFmtId="176" fontId="5" fillId="0" borderId="0" xfId="0" applyNumberFormat="1" applyFont="1">
      <alignment vertical="center"/>
    </xf>
    <xf numFmtId="0" fontId="13" fillId="0" borderId="9" xfId="0" applyFont="1" applyBorder="1" applyAlignment="1">
      <alignment horizontal="center" vertical="center"/>
    </xf>
    <xf numFmtId="38" fontId="5" fillId="10" borderId="15" xfId="1" applyFont="1" applyFill="1" applyBorder="1" applyAlignment="1">
      <alignment vertical="center"/>
    </xf>
    <xf numFmtId="38" fontId="6" fillId="9" borderId="15" xfId="1" applyFont="1" applyFill="1" applyBorder="1" applyAlignment="1">
      <alignment vertical="center"/>
    </xf>
    <xf numFmtId="0" fontId="19" fillId="0" borderId="0" xfId="0" applyFont="1">
      <alignment vertical="center"/>
    </xf>
    <xf numFmtId="0" fontId="14" fillId="0" borderId="0" xfId="0" applyFont="1">
      <alignment vertical="center"/>
    </xf>
    <xf numFmtId="38" fontId="14" fillId="0" borderId="0" xfId="1" applyFont="1" applyBorder="1" applyAlignment="1">
      <alignment vertical="center"/>
    </xf>
    <xf numFmtId="38" fontId="14" fillId="9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7" fillId="0" borderId="4" xfId="1" applyFont="1" applyFill="1" applyBorder="1" applyAlignment="1">
      <alignment vertical="center"/>
    </xf>
    <xf numFmtId="177" fontId="7" fillId="9" borderId="4" xfId="1" applyNumberFormat="1" applyFont="1" applyFill="1" applyBorder="1" applyAlignment="1">
      <alignment vertical="center"/>
    </xf>
    <xf numFmtId="38" fontId="7" fillId="9" borderId="4" xfId="1" applyFont="1" applyFill="1" applyBorder="1" applyAlignment="1">
      <alignment vertical="center"/>
    </xf>
    <xf numFmtId="38" fontId="7" fillId="0" borderId="17" xfId="1" applyFont="1" applyFill="1" applyBorder="1" applyAlignment="1">
      <alignment vertical="center"/>
    </xf>
    <xf numFmtId="178" fontId="7" fillId="9" borderId="17" xfId="1" applyNumberFormat="1" applyFont="1" applyFill="1" applyBorder="1" applyAlignment="1">
      <alignment vertical="center"/>
    </xf>
    <xf numFmtId="38" fontId="7" fillId="9" borderId="17" xfId="1" applyFont="1" applyFill="1" applyBorder="1" applyAlignment="1">
      <alignment vertical="center"/>
    </xf>
    <xf numFmtId="38" fontId="7" fillId="0" borderId="18" xfId="1" applyFont="1" applyFill="1" applyBorder="1" applyAlignment="1">
      <alignment vertical="center"/>
    </xf>
    <xf numFmtId="178" fontId="7" fillId="9" borderId="18" xfId="1" applyNumberFormat="1" applyFont="1" applyFill="1" applyBorder="1" applyAlignment="1">
      <alignment vertical="center"/>
    </xf>
    <xf numFmtId="38" fontId="7" fillId="9" borderId="18" xfId="1" applyFont="1" applyFill="1" applyBorder="1" applyAlignment="1">
      <alignment vertical="center"/>
    </xf>
    <xf numFmtId="38" fontId="7" fillId="0" borderId="19" xfId="1" applyFont="1" applyFill="1" applyBorder="1" applyAlignment="1">
      <alignment vertical="center"/>
    </xf>
    <xf numFmtId="178" fontId="7" fillId="9" borderId="19" xfId="1" applyNumberFormat="1" applyFont="1" applyFill="1" applyBorder="1" applyAlignment="1">
      <alignment vertical="center"/>
    </xf>
    <xf numFmtId="38" fontId="7" fillId="9" borderId="19" xfId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9" borderId="15" xfId="1" applyFont="1" applyFill="1" applyBorder="1" applyAlignment="1">
      <alignment vertical="center"/>
    </xf>
    <xf numFmtId="0" fontId="6" fillId="10" borderId="15" xfId="0" applyFont="1" applyFill="1" applyBorder="1" applyAlignment="1">
      <alignment horizontal="center" vertical="center"/>
    </xf>
    <xf numFmtId="0" fontId="6" fillId="12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20" fontId="6" fillId="0" borderId="15" xfId="0" applyNumberFormat="1" applyFont="1" applyBorder="1">
      <alignment vertical="center"/>
    </xf>
    <xf numFmtId="20" fontId="7" fillId="9" borderId="15" xfId="0" applyNumberFormat="1" applyFont="1" applyFill="1" applyBorder="1">
      <alignment vertical="center"/>
    </xf>
    <xf numFmtId="0" fontId="7" fillId="13" borderId="20" xfId="0" applyFont="1" applyFill="1" applyBorder="1" applyAlignment="1">
      <alignment horizontal="center" vertical="center"/>
    </xf>
    <xf numFmtId="179" fontId="7" fillId="13" borderId="20" xfId="1" applyNumberFormat="1" applyFont="1" applyFill="1" applyBorder="1" applyAlignment="1">
      <alignment vertical="center"/>
    </xf>
    <xf numFmtId="180" fontId="7" fillId="4" borderId="22" xfId="3" applyNumberFormat="1" applyFont="1" applyFill="1" applyBorder="1" applyAlignment="1">
      <alignment vertical="center"/>
    </xf>
    <xf numFmtId="179" fontId="7" fillId="9" borderId="20" xfId="1" applyNumberFormat="1" applyFont="1" applyFill="1" applyBorder="1" applyAlignment="1">
      <alignment vertical="center"/>
    </xf>
    <xf numFmtId="181" fontId="5" fillId="9" borderId="15" xfId="3" applyNumberFormat="1" applyFont="1" applyFill="1" applyBorder="1" applyAlignment="1">
      <alignment vertical="center"/>
    </xf>
    <xf numFmtId="9" fontId="7" fillId="4" borderId="22" xfId="3" applyFont="1" applyFill="1" applyBorder="1" applyAlignment="1">
      <alignment vertical="center"/>
    </xf>
    <xf numFmtId="0" fontId="7" fillId="9" borderId="20" xfId="1" applyNumberFormat="1" applyFont="1" applyFill="1" applyBorder="1" applyAlignment="1">
      <alignment vertical="center"/>
    </xf>
    <xf numFmtId="0" fontId="5" fillId="9" borderId="15" xfId="0" applyFont="1" applyFill="1" applyBorder="1">
      <alignment vertical="center"/>
    </xf>
    <xf numFmtId="179" fontId="7" fillId="0" borderId="0" xfId="1" applyNumberFormat="1" applyFont="1" applyFill="1" applyBorder="1" applyAlignment="1">
      <alignment vertical="center"/>
    </xf>
    <xf numFmtId="180" fontId="7" fillId="0" borderId="0" xfId="3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6" fontId="21" fillId="0" borderId="0" xfId="2" applyFont="1" applyAlignment="1">
      <alignment vertical="center"/>
    </xf>
    <xf numFmtId="20" fontId="7" fillId="0" borderId="15" xfId="0" applyNumberFormat="1" applyFont="1" applyBorder="1" applyAlignment="1">
      <alignment horizontal="right" vertical="center"/>
    </xf>
    <xf numFmtId="20" fontId="7" fillId="4" borderId="15" xfId="0" applyNumberFormat="1" applyFont="1" applyFill="1" applyBorder="1" applyAlignment="1">
      <alignment horizontal="right" vertical="center"/>
    </xf>
    <xf numFmtId="183" fontId="5" fillId="9" borderId="15" xfId="0" applyNumberFormat="1" applyFont="1" applyFill="1" applyBorder="1">
      <alignment vertical="center"/>
    </xf>
    <xf numFmtId="184" fontId="5" fillId="0" borderId="0" xfId="0" applyNumberFormat="1" applyFont="1">
      <alignment vertical="center"/>
    </xf>
    <xf numFmtId="20" fontId="7" fillId="0" borderId="15" xfId="1" applyNumberFormat="1" applyFont="1" applyFill="1" applyBorder="1" applyAlignment="1">
      <alignment horizontal="right" vertical="center"/>
    </xf>
    <xf numFmtId="20" fontId="7" fillId="14" borderId="15" xfId="1" applyNumberFormat="1" applyFont="1" applyFill="1" applyBorder="1" applyAlignment="1">
      <alignment horizontal="right" vertical="center"/>
    </xf>
    <xf numFmtId="20" fontId="7" fillId="14" borderId="15" xfId="0" applyNumberFormat="1" applyFont="1" applyFill="1" applyBorder="1" applyAlignment="1">
      <alignment horizontal="right" vertical="center"/>
    </xf>
    <xf numFmtId="20" fontId="7" fillId="0" borderId="15" xfId="0" quotePrefix="1" applyNumberFormat="1" applyFont="1" applyBorder="1" applyAlignment="1">
      <alignment horizontal="right" vertical="center"/>
    </xf>
    <xf numFmtId="185" fontId="5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186" fontId="6" fillId="15" borderId="15" xfId="0" quotePrefix="1" applyNumberFormat="1" applyFont="1" applyFill="1" applyBorder="1" applyAlignment="1">
      <alignment horizontal="right" vertical="center"/>
    </xf>
    <xf numFmtId="187" fontId="6" fillId="9" borderId="15" xfId="0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6" fontId="6" fillId="9" borderId="15" xfId="2" applyFont="1" applyFill="1" applyBorder="1" applyAlignment="1">
      <alignment vertical="center"/>
    </xf>
    <xf numFmtId="0" fontId="6" fillId="15" borderId="15" xfId="0" quotePrefix="1" applyFont="1" applyFill="1" applyBorder="1" applyAlignment="1">
      <alignment horizontal="right" vertical="center"/>
    </xf>
    <xf numFmtId="0" fontId="6" fillId="9" borderId="15" xfId="2" applyNumberFormat="1" applyFont="1" applyFill="1" applyBorder="1" applyAlignment="1">
      <alignment vertical="center"/>
    </xf>
    <xf numFmtId="0" fontId="7" fillId="17" borderId="4" xfId="0" applyFont="1" applyFill="1" applyBorder="1" applyAlignment="1">
      <alignment horizontal="center" vertical="center"/>
    </xf>
    <xf numFmtId="0" fontId="7" fillId="17" borderId="17" xfId="0" applyFont="1" applyFill="1" applyBorder="1" applyAlignment="1">
      <alignment horizontal="center" vertical="center"/>
    </xf>
    <xf numFmtId="0" fontId="7" fillId="17" borderId="18" xfId="0" applyFont="1" applyFill="1" applyBorder="1" applyAlignment="1">
      <alignment horizontal="center" vertical="center"/>
    </xf>
    <xf numFmtId="0" fontId="7" fillId="17" borderId="19" xfId="0" applyFont="1" applyFill="1" applyBorder="1" applyAlignment="1">
      <alignment horizontal="center" vertical="center"/>
    </xf>
    <xf numFmtId="0" fontId="7" fillId="17" borderId="15" xfId="0" applyFont="1" applyFill="1" applyBorder="1" applyAlignment="1">
      <alignment horizontal="center" vertical="center"/>
    </xf>
    <xf numFmtId="0" fontId="7" fillId="18" borderId="15" xfId="0" applyFont="1" applyFill="1" applyBorder="1" applyAlignment="1">
      <alignment horizontal="center" vertical="center"/>
    </xf>
    <xf numFmtId="0" fontId="22" fillId="18" borderId="22" xfId="0" applyFont="1" applyFill="1" applyBorder="1" applyAlignment="1">
      <alignment horizontal="center" vertical="center"/>
    </xf>
    <xf numFmtId="0" fontId="22" fillId="18" borderId="20" xfId="0" applyFont="1" applyFill="1" applyBorder="1" applyAlignment="1">
      <alignment horizontal="center" vertical="center"/>
    </xf>
    <xf numFmtId="0" fontId="22" fillId="18" borderId="15" xfId="0" applyFont="1" applyFill="1" applyBorder="1" applyAlignment="1">
      <alignment horizontal="center" vertical="center"/>
    </xf>
    <xf numFmtId="0" fontId="5" fillId="18" borderId="15" xfId="0" applyFont="1" applyFill="1" applyBorder="1" applyAlignment="1">
      <alignment horizontal="center" vertical="center"/>
    </xf>
    <xf numFmtId="182" fontId="5" fillId="16" borderId="15" xfId="0" applyNumberFormat="1" applyFont="1" applyFill="1" applyBorder="1">
      <alignment vertical="center"/>
    </xf>
    <xf numFmtId="38" fontId="5" fillId="19" borderId="15" xfId="1" applyFont="1" applyFill="1" applyBorder="1" applyAlignment="1">
      <alignment vertical="center"/>
    </xf>
    <xf numFmtId="0" fontId="14" fillId="13" borderId="16" xfId="0" applyFont="1" applyFill="1" applyBorder="1" applyAlignment="1">
      <alignment horizontal="center" vertical="center"/>
    </xf>
    <xf numFmtId="2" fontId="14" fillId="13" borderId="16" xfId="0" applyNumberFormat="1" applyFont="1" applyFill="1" applyBorder="1" applyAlignment="1">
      <alignment horizontal="center" vertical="center"/>
    </xf>
    <xf numFmtId="0" fontId="14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9" fillId="5" borderId="0" xfId="0" applyFont="1" applyFill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0" fontId="7" fillId="11" borderId="20" xfId="0" applyFont="1" applyFill="1" applyBorder="1" applyAlignment="1">
      <alignment horizontal="center" vertical="center"/>
    </xf>
    <xf numFmtId="0" fontId="7" fillId="11" borderId="21" xfId="0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123825</xdr:rowOff>
    </xdr:from>
    <xdr:to>
      <xdr:col>5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FA99A43-5B1A-4F21-98DE-4AF56257CF32}"/>
            </a:ext>
          </a:extLst>
        </xdr:cNvPr>
        <xdr:cNvSpPr txBox="1">
          <a:spLocks noChangeArrowheads="1"/>
        </xdr:cNvSpPr>
      </xdr:nvSpPr>
      <xdr:spPr bwMode="auto">
        <a:xfrm>
          <a:off x="354330" y="352425"/>
          <a:ext cx="2790825" cy="12477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 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632471</xdr:colOff>
      <xdr:row>38</xdr:row>
      <xdr:rowOff>29892</xdr:rowOff>
    </xdr:from>
    <xdr:to>
      <xdr:col>13</xdr:col>
      <xdr:colOff>341612</xdr:colOff>
      <xdr:row>42</xdr:row>
      <xdr:rowOff>28573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173A067C-8116-4278-BCD5-8D514C147341}"/>
            </a:ext>
          </a:extLst>
        </xdr:cNvPr>
        <xdr:cNvGrpSpPr>
          <a:grpSpLocks/>
        </xdr:cNvGrpSpPr>
      </xdr:nvGrpSpPr>
      <xdr:grpSpPr bwMode="auto">
        <a:xfrm>
          <a:off x="853451" y="9600612"/>
          <a:ext cx="7938741" cy="913081"/>
          <a:chOff x="71" y="677"/>
          <a:chExt cx="736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9AC1E2C-3ED0-5B44-60D1-8EBBFBE0CA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2EE8627-D647-87F6-7397-90000B24C2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3CDDBC5-0AF4-7029-C276-0E82A0A7F2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7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F84523E-D0CE-F51C-2AF9-5E00F775A1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1" y="680"/>
            <a:ext cx="56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CD18CDB5-D59A-425E-8627-96592B9E6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4201775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66675</xdr:rowOff>
    </xdr:from>
    <xdr:to>
      <xdr:col>9</xdr:col>
      <xdr:colOff>600075</xdr:colOff>
      <xdr:row>61</xdr:row>
      <xdr:rowOff>123825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500DF3DD-180F-4773-A4BC-B9F5AC08C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59705" y="14239875"/>
          <a:ext cx="55245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481965</xdr:colOff>
      <xdr:row>68</xdr:row>
      <xdr:rowOff>9525</xdr:rowOff>
    </xdr:from>
    <xdr:to>
      <xdr:col>5</xdr:col>
      <xdr:colOff>55245</xdr:colOff>
      <xdr:row>68</xdr:row>
      <xdr:rowOff>219075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85E874B2-BE65-4601-B7B9-73B728565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27985" y="16438245"/>
          <a:ext cx="25908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66674</xdr:rowOff>
    </xdr:from>
    <xdr:to>
      <xdr:col>9</xdr:col>
      <xdr:colOff>609600</xdr:colOff>
      <xdr:row>67</xdr:row>
      <xdr:rowOff>114299</xdr:rowOff>
    </xdr:to>
    <xdr:pic>
      <xdr:nvPicPr>
        <xdr:cNvPr id="11" name="Picture 766">
          <a:extLst>
            <a:ext uri="{FF2B5EF4-FFF2-40B4-BE49-F238E27FC236}">
              <a16:creationId xmlns:a16="http://schemas.microsoft.com/office/drawing/2014/main" id="{CD48F28D-A09D-46B7-9938-1F65F6F5A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69230" y="15611474"/>
          <a:ext cx="55245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28575</xdr:rowOff>
    </xdr:from>
    <xdr:to>
      <xdr:col>1</xdr:col>
      <xdr:colOff>428625</xdr:colOff>
      <xdr:row>86</xdr:row>
      <xdr:rowOff>133350</xdr:rowOff>
    </xdr:to>
    <xdr:pic>
      <xdr:nvPicPr>
        <xdr:cNvPr id="12" name="Picture 769">
          <a:extLst>
            <a:ext uri="{FF2B5EF4-FFF2-40B4-BE49-F238E27FC236}">
              <a16:creationId xmlns:a16="http://schemas.microsoft.com/office/drawing/2014/main" id="{494D5400-DC9B-465E-AAD5-B48C210D3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9916775"/>
          <a:ext cx="544830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47626</xdr:rowOff>
    </xdr:from>
    <xdr:to>
      <xdr:col>9</xdr:col>
      <xdr:colOff>619125</xdr:colOff>
      <xdr:row>86</xdr:row>
      <xdr:rowOff>123826</xdr:rowOff>
    </xdr:to>
    <xdr:pic>
      <xdr:nvPicPr>
        <xdr:cNvPr id="13" name="Picture 770">
          <a:extLst>
            <a:ext uri="{FF2B5EF4-FFF2-40B4-BE49-F238E27FC236}">
              <a16:creationId xmlns:a16="http://schemas.microsoft.com/office/drawing/2014/main" id="{54B50CDC-8A1A-4E23-8879-16BE72D2D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78755" y="19935826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101</xdr:row>
      <xdr:rowOff>209550</xdr:rowOff>
    </xdr:from>
    <xdr:to>
      <xdr:col>1</xdr:col>
      <xdr:colOff>571500</xdr:colOff>
      <xdr:row>103</xdr:row>
      <xdr:rowOff>95250</xdr:rowOff>
    </xdr:to>
    <xdr:pic>
      <xdr:nvPicPr>
        <xdr:cNvPr id="14" name="Picture 771">
          <a:extLst>
            <a:ext uri="{FF2B5EF4-FFF2-40B4-BE49-F238E27FC236}">
              <a16:creationId xmlns:a16="http://schemas.microsoft.com/office/drawing/2014/main" id="{22E62BC9-72DC-4FF1-977B-CCA71F701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9555" y="23755350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102</xdr:row>
      <xdr:rowOff>9525</xdr:rowOff>
    </xdr:from>
    <xdr:to>
      <xdr:col>10</xdr:col>
      <xdr:colOff>552450</xdr:colOff>
      <xdr:row>103</xdr:row>
      <xdr:rowOff>104775</xdr:rowOff>
    </xdr:to>
    <xdr:pic>
      <xdr:nvPicPr>
        <xdr:cNvPr id="15" name="Picture 772">
          <a:extLst>
            <a:ext uri="{FF2B5EF4-FFF2-40B4-BE49-F238E27FC236}">
              <a16:creationId xmlns:a16="http://schemas.microsoft.com/office/drawing/2014/main" id="{C4924125-53DE-490F-9F12-7B2A2CD78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7880" y="23783925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304800</xdr:colOff>
      <xdr:row>120</xdr:row>
      <xdr:rowOff>9525</xdr:rowOff>
    </xdr:from>
    <xdr:to>
      <xdr:col>2</xdr:col>
      <xdr:colOff>161925</xdr:colOff>
      <xdr:row>121</xdr:row>
      <xdr:rowOff>123825</xdr:rowOff>
    </xdr:to>
    <xdr:pic>
      <xdr:nvPicPr>
        <xdr:cNvPr id="16" name="Picture 774">
          <a:extLst>
            <a:ext uri="{FF2B5EF4-FFF2-40B4-BE49-F238E27FC236}">
              <a16:creationId xmlns:a16="http://schemas.microsoft.com/office/drawing/2014/main" id="{F6F7FADE-882F-4548-956A-AB0ACFD21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25780" y="2789872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119</xdr:row>
      <xdr:rowOff>85725</xdr:rowOff>
    </xdr:from>
    <xdr:to>
      <xdr:col>11</xdr:col>
      <xdr:colOff>466725</xdr:colOff>
      <xdr:row>120</xdr:row>
      <xdr:rowOff>180975</xdr:rowOff>
    </xdr:to>
    <xdr:pic>
      <xdr:nvPicPr>
        <xdr:cNvPr id="17" name="Picture 775">
          <a:extLst>
            <a:ext uri="{FF2B5EF4-FFF2-40B4-BE49-F238E27FC236}">
              <a16:creationId xmlns:a16="http://schemas.microsoft.com/office/drawing/2014/main" id="{92D570D5-89A8-4C51-9395-F4B5C56E5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497955" y="27746325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38100</xdr:colOff>
      <xdr:row>6</xdr:row>
      <xdr:rowOff>142875</xdr:rowOff>
    </xdr:from>
    <xdr:to>
      <xdr:col>5</xdr:col>
      <xdr:colOff>571500</xdr:colOff>
      <xdr:row>8</xdr:row>
      <xdr:rowOff>457200</xdr:rowOff>
    </xdr:to>
    <xdr:sp macro="" textlink="">
      <xdr:nvSpPr>
        <xdr:cNvPr id="18" name="Text Box 780" descr="キャンバス">
          <a:extLst>
            <a:ext uri="{FF2B5EF4-FFF2-40B4-BE49-F238E27FC236}">
              <a16:creationId xmlns:a16="http://schemas.microsoft.com/office/drawing/2014/main" id="{99833DFE-FC00-42C4-BD9C-9B6766683B18}"/>
            </a:ext>
          </a:extLst>
        </xdr:cNvPr>
        <xdr:cNvSpPr txBox="1">
          <a:spLocks noChangeArrowheads="1"/>
        </xdr:cNvSpPr>
      </xdr:nvSpPr>
      <xdr:spPr bwMode="auto">
        <a:xfrm>
          <a:off x="944880" y="1514475"/>
          <a:ext cx="2590800" cy="7715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19" name="Picture 784">
          <a:extLst>
            <a:ext uri="{FF2B5EF4-FFF2-40B4-BE49-F238E27FC236}">
              <a16:creationId xmlns:a16="http://schemas.microsoft.com/office/drawing/2014/main" id="{E58B4E36-98E8-406E-A97A-E674469A4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3270885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147</xdr:row>
      <xdr:rowOff>180974</xdr:rowOff>
    </xdr:from>
    <xdr:to>
      <xdr:col>9</xdr:col>
      <xdr:colOff>457200</xdr:colOff>
      <xdr:row>149</xdr:row>
      <xdr:rowOff>38099</xdr:rowOff>
    </xdr:to>
    <xdr:pic>
      <xdr:nvPicPr>
        <xdr:cNvPr id="20" name="Picture 785">
          <a:extLst>
            <a:ext uri="{FF2B5EF4-FFF2-40B4-BE49-F238E27FC236}">
              <a16:creationId xmlns:a16="http://schemas.microsoft.com/office/drawing/2014/main" id="{6B593820-1BF6-4283-B364-032E0FE4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16830" y="34242374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1" name="Picture 795">
          <a:extLst>
            <a:ext uri="{FF2B5EF4-FFF2-40B4-BE49-F238E27FC236}">
              <a16:creationId xmlns:a16="http://schemas.microsoft.com/office/drawing/2014/main" id="{61D68720-F895-44B8-B9A3-2A62D63D6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865245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185</xdr:row>
      <xdr:rowOff>47624</xdr:rowOff>
    </xdr:from>
    <xdr:to>
      <xdr:col>9</xdr:col>
      <xdr:colOff>628650</xdr:colOff>
      <xdr:row>186</xdr:row>
      <xdr:rowOff>114299</xdr:rowOff>
    </xdr:to>
    <xdr:pic>
      <xdr:nvPicPr>
        <xdr:cNvPr id="22" name="Picture 796">
          <a:extLst>
            <a:ext uri="{FF2B5EF4-FFF2-40B4-BE49-F238E27FC236}">
              <a16:creationId xmlns:a16="http://schemas.microsoft.com/office/drawing/2014/main" id="{9543D5F6-BD60-4878-A150-1A2D483C0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50180" y="42795824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396240</xdr:colOff>
      <xdr:row>26</xdr:row>
      <xdr:rowOff>7620</xdr:rowOff>
    </xdr:from>
    <xdr:to>
      <xdr:col>3</xdr:col>
      <xdr:colOff>655320</xdr:colOff>
      <xdr:row>26</xdr:row>
      <xdr:rowOff>217170</xdr:rowOff>
    </xdr:to>
    <xdr:pic>
      <xdr:nvPicPr>
        <xdr:cNvPr id="23" name="Picture 676">
          <a:extLst>
            <a:ext uri="{FF2B5EF4-FFF2-40B4-BE49-F238E27FC236}">
              <a16:creationId xmlns:a16="http://schemas.microsoft.com/office/drawing/2014/main" id="{37D465EA-633E-4938-B1B9-54BAB21D7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56460" y="6728460"/>
          <a:ext cx="259080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571500</xdr:colOff>
      <xdr:row>99</xdr:row>
      <xdr:rowOff>19052</xdr:rowOff>
    </xdr:from>
    <xdr:to>
      <xdr:col>14</xdr:col>
      <xdr:colOff>647700</xdr:colOff>
      <xdr:row>101</xdr:row>
      <xdr:rowOff>85726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741E741C-22B3-406E-A755-F43B714AC148}"/>
            </a:ext>
          </a:extLst>
        </xdr:cNvPr>
        <xdr:cNvSpPr txBox="1"/>
      </xdr:nvSpPr>
      <xdr:spPr>
        <a:xfrm>
          <a:off x="6469380" y="23107652"/>
          <a:ext cx="2895600" cy="52387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セルの書式設定：「</a:t>
          </a:r>
          <a:r>
            <a:rPr kumimoji="1" lang="ja-JP" altLang="en-US" sz="1200" b="1">
              <a:solidFill>
                <a:srgbClr val="0070C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ユーザー定義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」で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「購入数」に｛単位｝とつけましょう。</a:t>
          </a:r>
        </a:p>
      </xdr:txBody>
    </xdr:sp>
    <xdr:clientData/>
  </xdr:twoCellAnchor>
  <xdr:twoCellAnchor editAs="oneCell">
    <xdr:from>
      <xdr:col>6</xdr:col>
      <xdr:colOff>129540</xdr:colOff>
      <xdr:row>105</xdr:row>
      <xdr:rowOff>49530</xdr:rowOff>
    </xdr:from>
    <xdr:to>
      <xdr:col>10</xdr:col>
      <xdr:colOff>196795</xdr:colOff>
      <xdr:row>111</xdr:row>
      <xdr:rowOff>11430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9EF72E0-C9D1-472B-BFEF-0A36E4CCE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5720" y="24936450"/>
          <a:ext cx="239897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470535</xdr:colOff>
      <xdr:row>168</xdr:row>
      <xdr:rowOff>182880</xdr:rowOff>
    </xdr:from>
    <xdr:to>
      <xdr:col>15</xdr:col>
      <xdr:colOff>404767</xdr:colOff>
      <xdr:row>174</xdr:row>
      <xdr:rowOff>116205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A9A7D67-445C-4840-9403-51D8F46DF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5315" y="39471600"/>
          <a:ext cx="2182132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32385</xdr:colOff>
      <xdr:row>190</xdr:row>
      <xdr:rowOff>17145</xdr:rowOff>
    </xdr:from>
    <xdr:to>
      <xdr:col>7</xdr:col>
      <xdr:colOff>165735</xdr:colOff>
      <xdr:row>193</xdr:row>
      <xdr:rowOff>150495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2AE10449-DDB4-4444-BFC3-5BB1E2AED0E5}"/>
            </a:ext>
          </a:extLst>
        </xdr:cNvPr>
        <xdr:cNvSpPr txBox="1"/>
      </xdr:nvSpPr>
      <xdr:spPr>
        <a:xfrm>
          <a:off x="939165" y="44335065"/>
          <a:ext cx="3806190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""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　ダブルコーテーションを忘れずに。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en-US" altLang="ja-JP" sz="2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r>
            <a:rPr kumimoji="1" lang="en-US" altLang="ja-JP" sz="2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1:00:00</a:t>
          </a:r>
          <a:r>
            <a:rPr kumimoji="1" lang="en-US" altLang="ja-JP" sz="2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endParaRPr kumimoji="1" lang="ja-JP" altLang="en-US" sz="24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9</xdr:col>
      <xdr:colOff>66675</xdr:colOff>
      <xdr:row>18</xdr:row>
      <xdr:rowOff>123825</xdr:rowOff>
    </xdr:from>
    <xdr:to>
      <xdr:col>14</xdr:col>
      <xdr:colOff>626219</xdr:colOff>
      <xdr:row>36</xdr:row>
      <xdr:rowOff>52829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EDBF06C-97FE-4B1A-B7B2-DEBA29588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278755" y="4528185"/>
          <a:ext cx="4300964" cy="4043804"/>
        </a:xfrm>
        <a:prstGeom prst="rect">
          <a:avLst/>
        </a:prstGeom>
      </xdr:spPr>
    </xdr:pic>
    <xdr:clientData/>
  </xdr:twoCellAnchor>
  <xdr:twoCellAnchor editAs="oneCell">
    <xdr:from>
      <xdr:col>9</xdr:col>
      <xdr:colOff>419382</xdr:colOff>
      <xdr:row>76</xdr:row>
      <xdr:rowOff>95250</xdr:rowOff>
    </xdr:from>
    <xdr:to>
      <xdr:col>16</xdr:col>
      <xdr:colOff>403353</xdr:colOff>
      <xdr:row>80</xdr:row>
      <xdr:rowOff>95250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C86E0BB3-1761-4A24-8513-37B418E210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631462" y="18352770"/>
          <a:ext cx="530273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91440</xdr:colOff>
      <xdr:row>182</xdr:row>
      <xdr:rowOff>83819</xdr:rowOff>
    </xdr:from>
    <xdr:to>
      <xdr:col>3</xdr:col>
      <xdr:colOff>274320</xdr:colOff>
      <xdr:row>189</xdr:row>
      <xdr:rowOff>137658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E28CE218-7AF5-428F-85B5-06A95835C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42572939"/>
          <a:ext cx="1943100" cy="1654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106680</xdr:colOff>
      <xdr:row>1</xdr:row>
      <xdr:rowOff>137160</xdr:rowOff>
    </xdr:from>
    <xdr:to>
      <xdr:col>16</xdr:col>
      <xdr:colOff>419100</xdr:colOff>
      <xdr:row>8</xdr:row>
      <xdr:rowOff>373380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C8699D28-FE6E-44B5-AB28-319210678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2860" y="365760"/>
          <a:ext cx="7117080" cy="18364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91440</xdr:colOff>
      <xdr:row>10</xdr:row>
      <xdr:rowOff>129540</xdr:rowOff>
    </xdr:from>
    <xdr:to>
      <xdr:col>9</xdr:col>
      <xdr:colOff>769620</xdr:colOff>
      <xdr:row>10</xdr:row>
      <xdr:rowOff>579120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B2044882-1EAB-B65B-FE9B-E5F2F0B154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3420" y="27051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3</xdr:col>
      <xdr:colOff>167640</xdr:colOff>
      <xdr:row>51</xdr:row>
      <xdr:rowOff>60960</xdr:rowOff>
    </xdr:from>
    <xdr:to>
      <xdr:col>6</xdr:col>
      <xdr:colOff>426720</xdr:colOff>
      <xdr:row>56</xdr:row>
      <xdr:rowOff>83820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8DF7D81D-B752-42E0-853A-8CCCA757C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860" y="12603480"/>
          <a:ext cx="2392680" cy="11658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426720</xdr:colOff>
      <xdr:row>122</xdr:row>
      <xdr:rowOff>45720</xdr:rowOff>
    </xdr:from>
    <xdr:to>
      <xdr:col>10</xdr:col>
      <xdr:colOff>670560</xdr:colOff>
      <xdr:row>130</xdr:row>
      <xdr:rowOff>167640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2E3DAAAC-DAB5-4938-BA55-642F839D0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540" y="28818840"/>
          <a:ext cx="3337560" cy="19507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502920</xdr:colOff>
      <xdr:row>140</xdr:row>
      <xdr:rowOff>198120</xdr:rowOff>
    </xdr:from>
    <xdr:to>
      <xdr:col>12</xdr:col>
      <xdr:colOff>617220</xdr:colOff>
      <xdr:row>147</xdr:row>
      <xdr:rowOff>38100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718BF5D2-4A9C-4434-963C-A7C659941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2540" y="33086040"/>
          <a:ext cx="3299460" cy="14401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110701</xdr:colOff>
      <xdr:row>168</xdr:row>
      <xdr:rowOff>137160</xdr:rowOff>
    </xdr:from>
    <xdr:to>
      <xdr:col>12</xdr:col>
      <xdr:colOff>426720</xdr:colOff>
      <xdr:row>176</xdr:row>
      <xdr:rowOff>81222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25904F04-61B7-4357-8C6D-0C495C120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0321" y="39425880"/>
          <a:ext cx="3501179" cy="1772862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7C1EF-50E6-403F-B80B-6594F27B5D73}">
  <dimension ref="A1:P205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2" width="9" style="1"/>
    <col min="3" max="3" width="11.19921875" style="1" customWidth="1"/>
    <col min="4" max="5" width="9" style="1"/>
    <col min="6" max="6" width="10" style="1" customWidth="1"/>
    <col min="7" max="8" width="9" style="1"/>
    <col min="9" max="9" width="1.5" style="1" customWidth="1"/>
    <col min="10" max="10" width="11.09765625" style="1" customWidth="1"/>
    <col min="11" max="11" width="11.19921875" style="1" customWidth="1"/>
    <col min="12" max="13" width="9" style="1"/>
    <col min="14" max="14" width="10" style="1" customWidth="1"/>
    <col min="15" max="15" width="10.5" style="1" customWidth="1"/>
    <col min="16" max="16384" width="9" style="1"/>
  </cols>
  <sheetData>
    <row r="1" spans="1:16" ht="18" customHeight="1" x14ac:dyDescent="0.45">
      <c r="A1" s="108" t="s">
        <v>101</v>
      </c>
      <c r="B1" s="108"/>
      <c r="C1" s="108"/>
      <c r="D1" s="108"/>
      <c r="E1" s="108"/>
      <c r="F1" s="108"/>
      <c r="G1" s="108"/>
      <c r="H1" s="108"/>
      <c r="I1" s="108"/>
    </row>
    <row r="9" spans="1:16" ht="41.25" customHeight="1" x14ac:dyDescent="0.45">
      <c r="O9" s="3"/>
    </row>
    <row r="10" spans="1:16" s="4" customFormat="1" ht="18" customHeight="1" thickBot="1" x14ac:dyDescent="0.5">
      <c r="C10" s="109" t="s">
        <v>0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1"/>
      <c r="O10" s="5"/>
    </row>
    <row r="11" spans="1:16" s="4" customFormat="1" ht="51.6" customHeight="1" thickTop="1" x14ac:dyDescent="0.45"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" customHeight="1" x14ac:dyDescent="0.45">
      <c r="D14" s="112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" customHeight="1" x14ac:dyDescent="0.45">
      <c r="D15" s="113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" customHeight="1" x14ac:dyDescent="0.45">
      <c r="D16" s="113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" customHeight="1" x14ac:dyDescent="0.45">
      <c r="D17" s="113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" customHeight="1" thickBot="1" x14ac:dyDescent="0.5">
      <c r="D18" s="114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" customHeight="1" thickTop="1" x14ac:dyDescent="0.45"/>
    <row r="21" spans="2:14" ht="18" customHeight="1" thickBot="1" x14ac:dyDescent="0.5">
      <c r="B21" s="115" t="s">
        <v>8</v>
      </c>
      <c r="C21" s="116"/>
      <c r="D21" s="117"/>
    </row>
    <row r="22" spans="2:14" ht="18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18" t="s">
        <v>11</v>
      </c>
    </row>
    <row r="26" spans="2:14" ht="19.5" customHeight="1" x14ac:dyDescent="0.45">
      <c r="B26" s="18" t="s">
        <v>12</v>
      </c>
    </row>
    <row r="27" spans="2:14" ht="19.5" customHeight="1" x14ac:dyDescent="0.45">
      <c r="B27" s="18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1" t="s">
        <v>15</v>
      </c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5" spans="2:14" ht="18" customHeight="1" x14ac:dyDescent="0.45">
      <c r="C35" s="118" t="s">
        <v>20</v>
      </c>
      <c r="D35" s="119"/>
      <c r="E35" s="119"/>
      <c r="F35" s="119"/>
      <c r="G35" s="120"/>
    </row>
    <row r="36" spans="2:14" s="4" customFormat="1" ht="18" customHeight="1" thickBot="1" x14ac:dyDescent="0.5">
      <c r="C36" s="121"/>
      <c r="D36" s="122"/>
      <c r="E36" s="122"/>
      <c r="F36" s="122"/>
      <c r="G36" s="123"/>
    </row>
    <row r="37" spans="2:14" s="4" customFormat="1" ht="18" customHeight="1" thickTop="1" x14ac:dyDescent="0.45"/>
    <row r="45" spans="2:14" ht="18" customHeight="1" x14ac:dyDescent="0.45">
      <c r="K45" s="107" t="s">
        <v>21</v>
      </c>
      <c r="L45" s="107"/>
      <c r="M45" s="107"/>
      <c r="N45" s="107"/>
    </row>
    <row r="47" spans="2:14" ht="18" customHeight="1" x14ac:dyDescent="0.45">
      <c r="B47" s="103" t="s">
        <v>92</v>
      </c>
      <c r="C47" s="103"/>
      <c r="D47" s="103"/>
      <c r="E47" s="103"/>
      <c r="F47" s="103"/>
      <c r="J47" s="103" t="s">
        <v>93</v>
      </c>
      <c r="K47" s="103"/>
      <c r="L47" s="103"/>
      <c r="M47" s="103"/>
      <c r="N47" s="103"/>
    </row>
    <row r="48" spans="2:14" ht="18" customHeight="1" x14ac:dyDescent="0.45">
      <c r="B48" s="104" t="s">
        <v>22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</row>
    <row r="50" spans="2:15" ht="18" customHeight="1" x14ac:dyDescent="0.45">
      <c r="B50" s="19" t="s">
        <v>23</v>
      </c>
    </row>
    <row r="51" spans="2:15" ht="18" customHeight="1" x14ac:dyDescent="0.45">
      <c r="B51" s="20" t="s">
        <v>102</v>
      </c>
      <c r="F51" s="21"/>
      <c r="J51" s="20" t="s">
        <v>102</v>
      </c>
    </row>
    <row r="54" spans="2:15" ht="18" customHeight="1" x14ac:dyDescent="0.45">
      <c r="B54" s="20"/>
      <c r="F54" s="21"/>
      <c r="J54" s="20"/>
    </row>
    <row r="55" spans="2:15" ht="18" customHeight="1" x14ac:dyDescent="0.45">
      <c r="B55" s="20"/>
      <c r="F55" s="21"/>
      <c r="J55" s="20"/>
    </row>
    <row r="56" spans="2:15" ht="18" customHeight="1" x14ac:dyDescent="0.45">
      <c r="B56" s="20"/>
      <c r="F56" s="21"/>
      <c r="J56" s="20"/>
    </row>
    <row r="57" spans="2:15" ht="18" customHeight="1" x14ac:dyDescent="0.45">
      <c r="B57" s="20"/>
      <c r="F57" s="21"/>
      <c r="J57" s="20"/>
    </row>
    <row r="58" spans="2:15" ht="18" customHeight="1" x14ac:dyDescent="0.45">
      <c r="B58" s="20"/>
      <c r="F58" s="21"/>
      <c r="J58" s="20"/>
    </row>
    <row r="59" spans="2:15" ht="18" customHeight="1" x14ac:dyDescent="0.45">
      <c r="B59" s="20"/>
      <c r="F59" s="21"/>
      <c r="J59" s="20"/>
    </row>
    <row r="61" spans="2:15" ht="18" customHeight="1" x14ac:dyDescent="0.45">
      <c r="C61" s="96" t="s">
        <v>25</v>
      </c>
      <c r="D61" s="96" t="s">
        <v>26</v>
      </c>
      <c r="E61" s="96" t="s">
        <v>27</v>
      </c>
      <c r="F61" s="96" t="s">
        <v>28</v>
      </c>
      <c r="G61" s="96" t="s">
        <v>29</v>
      </c>
      <c r="K61" s="96" t="s">
        <v>25</v>
      </c>
      <c r="L61" s="96" t="s">
        <v>26</v>
      </c>
      <c r="M61" s="96" t="s">
        <v>27</v>
      </c>
      <c r="N61" s="96" t="s">
        <v>28</v>
      </c>
      <c r="O61" s="96" t="s">
        <v>29</v>
      </c>
    </row>
    <row r="62" spans="2:15" ht="18" customHeight="1" x14ac:dyDescent="0.45">
      <c r="C62" s="98" t="s">
        <v>30</v>
      </c>
      <c r="D62" s="22">
        <v>12</v>
      </c>
      <c r="E62" s="23">
        <v>133</v>
      </c>
      <c r="F62" s="24">
        <f>_xlfn.CEILING.MATH(E62,D62)</f>
        <v>144</v>
      </c>
      <c r="G62" s="25">
        <f>F62/D62</f>
        <v>12</v>
      </c>
      <c r="K62" s="98" t="s">
        <v>30</v>
      </c>
      <c r="L62" s="22">
        <v>12</v>
      </c>
      <c r="M62" s="23">
        <v>133</v>
      </c>
      <c r="N62" s="24"/>
      <c r="O62" s="25"/>
    </row>
    <row r="63" spans="2:15" ht="18" customHeight="1" x14ac:dyDescent="0.45">
      <c r="C63" s="98" t="s">
        <v>31</v>
      </c>
      <c r="D63" s="22">
        <v>6</v>
      </c>
      <c r="E63" s="23">
        <v>23</v>
      </c>
      <c r="F63" s="24">
        <f t="shared" ref="F63:F64" si="0">_xlfn.CEILING.MATH(E63,D63)</f>
        <v>24</v>
      </c>
      <c r="G63" s="25">
        <f>F63/D63</f>
        <v>4</v>
      </c>
      <c r="K63" s="98" t="s">
        <v>31</v>
      </c>
      <c r="L63" s="22">
        <v>6</v>
      </c>
      <c r="M63" s="23">
        <v>23</v>
      </c>
      <c r="N63" s="24"/>
      <c r="O63" s="25"/>
    </row>
    <row r="64" spans="2:15" ht="18" customHeight="1" x14ac:dyDescent="0.45">
      <c r="C64" s="98" t="s">
        <v>32</v>
      </c>
      <c r="D64" s="22">
        <v>24</v>
      </c>
      <c r="E64" s="23">
        <v>51</v>
      </c>
      <c r="F64" s="24">
        <f t="shared" si="0"/>
        <v>72</v>
      </c>
      <c r="G64" s="25">
        <f>F64/D64</f>
        <v>3</v>
      </c>
      <c r="K64" s="98" t="s">
        <v>32</v>
      </c>
      <c r="L64" s="22">
        <v>24</v>
      </c>
      <c r="M64" s="23">
        <v>51</v>
      </c>
      <c r="N64" s="24"/>
      <c r="O64" s="25"/>
    </row>
    <row r="65" spans="2:14" ht="18" customHeight="1" x14ac:dyDescent="0.45">
      <c r="E65" s="26"/>
    </row>
    <row r="68" spans="2:14" ht="18" customHeight="1" x14ac:dyDescent="0.45">
      <c r="B68" s="21" t="s">
        <v>33</v>
      </c>
      <c r="C68" s="1" t="s">
        <v>34</v>
      </c>
      <c r="K68" s="1" t="s">
        <v>35</v>
      </c>
    </row>
    <row r="69" spans="2:14" ht="18" customHeight="1" x14ac:dyDescent="0.45">
      <c r="C69" s="1" t="s">
        <v>36</v>
      </c>
      <c r="J69" s="96" t="s">
        <v>25</v>
      </c>
      <c r="K69" s="96" t="s">
        <v>26</v>
      </c>
      <c r="L69" s="96" t="s">
        <v>27</v>
      </c>
      <c r="M69" s="96" t="s">
        <v>29</v>
      </c>
      <c r="N69" s="27" t="s">
        <v>37</v>
      </c>
    </row>
    <row r="70" spans="2:14" ht="18" customHeight="1" x14ac:dyDescent="0.45">
      <c r="C70" s="1" t="s">
        <v>38</v>
      </c>
      <c r="J70" s="22" t="s">
        <v>30</v>
      </c>
      <c r="K70" s="28">
        <v>12</v>
      </c>
      <c r="L70" s="23">
        <v>133</v>
      </c>
      <c r="M70" s="29"/>
      <c r="N70" s="1">
        <f>_xlfn.CEILING.MATH(L70,K70)/K70</f>
        <v>12</v>
      </c>
    </row>
    <row r="71" spans="2:14" ht="18" customHeight="1" x14ac:dyDescent="0.45">
      <c r="C71" s="1" t="s">
        <v>91</v>
      </c>
      <c r="J71" s="22" t="s">
        <v>31</v>
      </c>
      <c r="K71" s="28">
        <v>6</v>
      </c>
      <c r="L71" s="23">
        <v>23</v>
      </c>
      <c r="M71" s="29"/>
      <c r="N71" s="1">
        <f t="shared" ref="N71:N72" si="1">_xlfn.CEILING.MATH(L71,K71)/K71</f>
        <v>4</v>
      </c>
    </row>
    <row r="72" spans="2:14" ht="18" customHeight="1" x14ac:dyDescent="0.45">
      <c r="C72" s="1" t="s">
        <v>39</v>
      </c>
      <c r="J72" s="22" t="s">
        <v>32</v>
      </c>
      <c r="K72" s="28">
        <v>24</v>
      </c>
      <c r="L72" s="23">
        <v>51</v>
      </c>
      <c r="M72" s="29"/>
      <c r="N72" s="1">
        <f t="shared" si="1"/>
        <v>3</v>
      </c>
    </row>
    <row r="73" spans="2:14" ht="18" customHeight="1" x14ac:dyDescent="0.45">
      <c r="C73" s="1" t="s">
        <v>40</v>
      </c>
    </row>
    <row r="76" spans="2:14" ht="18" customHeight="1" x14ac:dyDescent="0.45">
      <c r="C76" s="2"/>
    </row>
    <row r="83" spans="2:14" ht="18" customHeight="1" x14ac:dyDescent="0.45">
      <c r="B83" s="103" t="s">
        <v>94</v>
      </c>
      <c r="C83" s="103"/>
      <c r="D83" s="103"/>
      <c r="E83" s="103"/>
      <c r="F83" s="103"/>
      <c r="J83" s="103" t="s">
        <v>95</v>
      </c>
      <c r="K83" s="103"/>
      <c r="L83" s="103"/>
      <c r="M83" s="103"/>
      <c r="N83" s="103"/>
    </row>
    <row r="85" spans="2:14" ht="18" customHeight="1" x14ac:dyDescent="0.45">
      <c r="B85" s="20" t="s">
        <v>24</v>
      </c>
      <c r="J85" s="20" t="s">
        <v>24</v>
      </c>
    </row>
    <row r="88" spans="2:14" ht="18" customHeight="1" x14ac:dyDescent="0.45">
      <c r="B88" s="30" t="s">
        <v>41</v>
      </c>
      <c r="C88" s="31"/>
      <c r="D88" s="31"/>
      <c r="E88" s="31"/>
      <c r="F88" s="31"/>
      <c r="J88" s="30" t="s">
        <v>41</v>
      </c>
      <c r="K88" s="31"/>
      <c r="L88" s="31"/>
      <c r="M88" s="31"/>
      <c r="N88" s="31"/>
    </row>
    <row r="89" spans="2:14" ht="18" customHeight="1" thickBot="1" x14ac:dyDescent="0.5">
      <c r="B89" s="99" t="s">
        <v>42</v>
      </c>
      <c r="C89" s="99" t="s">
        <v>43</v>
      </c>
      <c r="D89" s="100" t="s">
        <v>44</v>
      </c>
      <c r="E89" s="99" t="s">
        <v>45</v>
      </c>
      <c r="F89" s="99" t="s">
        <v>46</v>
      </c>
      <c r="G89" s="21"/>
      <c r="H89" s="21"/>
      <c r="I89" s="21"/>
      <c r="J89" s="99" t="s">
        <v>42</v>
      </c>
      <c r="K89" s="99" t="s">
        <v>43</v>
      </c>
      <c r="L89" s="100" t="s">
        <v>44</v>
      </c>
      <c r="M89" s="99" t="s">
        <v>45</v>
      </c>
      <c r="N89" s="99" t="s">
        <v>46</v>
      </c>
    </row>
    <row r="90" spans="2:14" ht="18" customHeight="1" x14ac:dyDescent="0.45">
      <c r="B90" s="101" t="s">
        <v>47</v>
      </c>
      <c r="C90" s="32">
        <v>12306</v>
      </c>
      <c r="D90" s="32">
        <v>60</v>
      </c>
      <c r="E90" s="33">
        <f>_xlfn.CEILING.MATH(C90,D90)</f>
        <v>12360</v>
      </c>
      <c r="F90" s="33">
        <f>E90/D90</f>
        <v>206</v>
      </c>
      <c r="J90" s="101" t="s">
        <v>47</v>
      </c>
      <c r="K90" s="32">
        <v>12306</v>
      </c>
      <c r="L90" s="32">
        <v>60</v>
      </c>
      <c r="M90" s="33"/>
      <c r="N90" s="33"/>
    </row>
    <row r="91" spans="2:14" ht="18" customHeight="1" x14ac:dyDescent="0.45">
      <c r="B91" s="102" t="s">
        <v>48</v>
      </c>
      <c r="C91" s="34">
        <v>26400</v>
      </c>
      <c r="D91" s="34">
        <v>120</v>
      </c>
      <c r="E91" s="33">
        <f t="shared" ref="E91:E93" si="2">_xlfn.CEILING.MATH(C91,D91)</f>
        <v>26400</v>
      </c>
      <c r="F91" s="33">
        <f>E91/D91</f>
        <v>220</v>
      </c>
      <c r="J91" s="102" t="s">
        <v>48</v>
      </c>
      <c r="K91" s="34">
        <v>26400</v>
      </c>
      <c r="L91" s="34">
        <v>120</v>
      </c>
      <c r="M91" s="33"/>
      <c r="N91" s="33"/>
    </row>
    <row r="92" spans="2:14" ht="18" customHeight="1" x14ac:dyDescent="0.45">
      <c r="B92" s="101" t="s">
        <v>49</v>
      </c>
      <c r="C92" s="34">
        <v>5847</v>
      </c>
      <c r="D92" s="34">
        <v>240</v>
      </c>
      <c r="E92" s="33">
        <f t="shared" si="2"/>
        <v>6000</v>
      </c>
      <c r="F92" s="33">
        <f>E92/D92</f>
        <v>25</v>
      </c>
      <c r="J92" s="101" t="s">
        <v>49</v>
      </c>
      <c r="K92" s="34">
        <v>5847</v>
      </c>
      <c r="L92" s="34">
        <v>240</v>
      </c>
      <c r="M92" s="33"/>
      <c r="N92" s="33"/>
    </row>
    <row r="93" spans="2:14" ht="18" customHeight="1" x14ac:dyDescent="0.45">
      <c r="B93" s="101" t="s">
        <v>50</v>
      </c>
      <c r="C93" s="34">
        <v>68920</v>
      </c>
      <c r="D93" s="34">
        <v>480</v>
      </c>
      <c r="E93" s="33">
        <f t="shared" si="2"/>
        <v>69120</v>
      </c>
      <c r="F93" s="33">
        <f>E93/D93</f>
        <v>144</v>
      </c>
      <c r="J93" s="101" t="s">
        <v>50</v>
      </c>
      <c r="K93" s="34">
        <v>68920</v>
      </c>
      <c r="L93" s="34">
        <v>480</v>
      </c>
      <c r="M93" s="33"/>
      <c r="N93" s="33"/>
    </row>
    <row r="96" spans="2:14" ht="18" customHeight="1" x14ac:dyDescent="0.45">
      <c r="B96" s="103" t="s">
        <v>96</v>
      </c>
      <c r="C96" s="103"/>
      <c r="D96" s="103"/>
      <c r="E96" s="103"/>
      <c r="F96" s="103"/>
      <c r="J96" s="103" t="s">
        <v>96</v>
      </c>
      <c r="K96" s="103"/>
      <c r="L96" s="103"/>
      <c r="M96" s="103"/>
      <c r="N96" s="103"/>
    </row>
    <row r="98" spans="2:15" ht="18" customHeight="1" x14ac:dyDescent="0.45">
      <c r="B98" s="20" t="s">
        <v>24</v>
      </c>
      <c r="J98" s="20" t="s">
        <v>24</v>
      </c>
    </row>
    <row r="103" spans="2:15" ht="18" customHeight="1" x14ac:dyDescent="0.45">
      <c r="C103" s="54" t="s">
        <v>51</v>
      </c>
      <c r="D103" s="54" t="s">
        <v>52</v>
      </c>
      <c r="E103" s="54" t="s">
        <v>27</v>
      </c>
      <c r="F103" s="54" t="s">
        <v>53</v>
      </c>
      <c r="L103" s="54" t="s">
        <v>51</v>
      </c>
      <c r="M103" s="54" t="s">
        <v>52</v>
      </c>
      <c r="N103" s="54" t="s">
        <v>27</v>
      </c>
      <c r="O103" s="54" t="s">
        <v>53</v>
      </c>
    </row>
    <row r="104" spans="2:15" ht="18" customHeight="1" x14ac:dyDescent="0.45">
      <c r="C104" s="87" t="s">
        <v>30</v>
      </c>
      <c r="D104" s="35">
        <v>12</v>
      </c>
      <c r="E104" s="35">
        <v>1219</v>
      </c>
      <c r="F104" s="36">
        <f>_xlfn.CEILING.MATH(E104,D104)/D104</f>
        <v>102</v>
      </c>
      <c r="L104" s="87" t="s">
        <v>30</v>
      </c>
      <c r="M104" s="35">
        <v>12</v>
      </c>
      <c r="N104" s="35">
        <v>1219</v>
      </c>
      <c r="O104" s="37"/>
    </row>
    <row r="105" spans="2:15" ht="18" customHeight="1" x14ac:dyDescent="0.45">
      <c r="C105" s="88" t="s">
        <v>32</v>
      </c>
      <c r="D105" s="38">
        <v>10</v>
      </c>
      <c r="E105" s="38">
        <v>643</v>
      </c>
      <c r="F105" s="39">
        <f t="shared" ref="F105:F109" si="3">_xlfn.CEILING.MATH(E105,D105)/D105</f>
        <v>65</v>
      </c>
      <c r="L105" s="88" t="s">
        <v>32</v>
      </c>
      <c r="M105" s="38">
        <v>10</v>
      </c>
      <c r="N105" s="38">
        <v>643</v>
      </c>
      <c r="O105" s="40"/>
    </row>
    <row r="106" spans="2:15" ht="18" customHeight="1" x14ac:dyDescent="0.45">
      <c r="C106" s="89" t="s">
        <v>54</v>
      </c>
      <c r="D106" s="41">
        <v>5</v>
      </c>
      <c r="E106" s="41">
        <v>876</v>
      </c>
      <c r="F106" s="42">
        <f t="shared" si="3"/>
        <v>176</v>
      </c>
      <c r="L106" s="89" t="s">
        <v>54</v>
      </c>
      <c r="M106" s="41">
        <v>5</v>
      </c>
      <c r="N106" s="41">
        <v>876</v>
      </c>
      <c r="O106" s="43"/>
    </row>
    <row r="107" spans="2:15" ht="18" customHeight="1" x14ac:dyDescent="0.45">
      <c r="C107" s="89" t="s">
        <v>55</v>
      </c>
      <c r="D107" s="41">
        <v>6</v>
      </c>
      <c r="E107" s="41">
        <v>69</v>
      </c>
      <c r="F107" s="42">
        <f t="shared" si="3"/>
        <v>12</v>
      </c>
      <c r="L107" s="89" t="s">
        <v>55</v>
      </c>
      <c r="M107" s="41">
        <v>6</v>
      </c>
      <c r="N107" s="41">
        <v>69</v>
      </c>
      <c r="O107" s="43"/>
    </row>
    <row r="108" spans="2:15" ht="18" customHeight="1" x14ac:dyDescent="0.45">
      <c r="C108" s="89" t="s">
        <v>56</v>
      </c>
      <c r="D108" s="41">
        <v>100</v>
      </c>
      <c r="E108" s="41">
        <v>3897</v>
      </c>
      <c r="F108" s="42">
        <f t="shared" si="3"/>
        <v>39</v>
      </c>
      <c r="L108" s="89" t="s">
        <v>56</v>
      </c>
      <c r="M108" s="41">
        <v>100</v>
      </c>
      <c r="N108" s="41">
        <v>3897</v>
      </c>
      <c r="O108" s="43"/>
    </row>
    <row r="109" spans="2:15" ht="18" customHeight="1" x14ac:dyDescent="0.45">
      <c r="C109" s="90" t="s">
        <v>57</v>
      </c>
      <c r="D109" s="44">
        <v>24</v>
      </c>
      <c r="E109" s="44">
        <v>812</v>
      </c>
      <c r="F109" s="45">
        <f t="shared" si="3"/>
        <v>34</v>
      </c>
      <c r="L109" s="90" t="s">
        <v>57</v>
      </c>
      <c r="M109" s="44">
        <v>24</v>
      </c>
      <c r="N109" s="44">
        <v>812</v>
      </c>
      <c r="O109" s="46"/>
    </row>
    <row r="110" spans="2:15" ht="18" customHeight="1" x14ac:dyDescent="0.45">
      <c r="C110" s="91" t="s">
        <v>58</v>
      </c>
      <c r="D110" s="48" t="s">
        <v>59</v>
      </c>
      <c r="E110" s="49">
        <f>SUM(E104:E109)</f>
        <v>7516</v>
      </c>
      <c r="F110" s="45">
        <f>SUM(F104:F109)</f>
        <v>428</v>
      </c>
      <c r="L110" s="91" t="s">
        <v>58</v>
      </c>
      <c r="M110" s="48" t="s">
        <v>59</v>
      </c>
      <c r="N110" s="49">
        <f>SUM(N104:N109)</f>
        <v>7516</v>
      </c>
      <c r="O110" s="50"/>
    </row>
    <row r="113" spans="2:14" ht="18" customHeight="1" x14ac:dyDescent="0.45">
      <c r="B113" s="103" t="s">
        <v>97</v>
      </c>
      <c r="C113" s="103"/>
      <c r="D113" s="103"/>
      <c r="E113" s="103"/>
      <c r="F113" s="103"/>
      <c r="J113" s="103" t="s">
        <v>97</v>
      </c>
      <c r="K113" s="103"/>
      <c r="L113" s="103"/>
      <c r="M113" s="103"/>
      <c r="N113" s="103"/>
    </row>
    <row r="115" spans="2:14" ht="18" customHeight="1" x14ac:dyDescent="0.45">
      <c r="B115" s="20" t="s">
        <v>60</v>
      </c>
      <c r="J115" s="20" t="s">
        <v>60</v>
      </c>
    </row>
    <row r="116" spans="2:14" ht="18" customHeight="1" x14ac:dyDescent="0.45">
      <c r="C116" s="1" t="s">
        <v>61</v>
      </c>
      <c r="K116" s="1" t="s">
        <v>61</v>
      </c>
    </row>
    <row r="121" spans="2:14" ht="18" customHeight="1" x14ac:dyDescent="0.45">
      <c r="C121" s="4"/>
      <c r="D121" s="105" t="s">
        <v>62</v>
      </c>
      <c r="E121" s="106"/>
      <c r="L121" s="4"/>
      <c r="M121" s="105" t="s">
        <v>62</v>
      </c>
      <c r="N121" s="106"/>
    </row>
    <row r="122" spans="2:14" ht="18" customHeight="1" x14ac:dyDescent="0.45">
      <c r="C122" s="4"/>
      <c r="D122" s="51" t="s">
        <v>63</v>
      </c>
      <c r="E122" s="52" t="s">
        <v>64</v>
      </c>
      <c r="L122" s="4"/>
      <c r="M122" s="51" t="s">
        <v>63</v>
      </c>
      <c r="N122" s="52" t="s">
        <v>64</v>
      </c>
    </row>
    <row r="123" spans="2:14" ht="18" customHeight="1" x14ac:dyDescent="0.45">
      <c r="C123" s="53" t="s">
        <v>65</v>
      </c>
      <c r="D123" s="54" t="s">
        <v>66</v>
      </c>
      <c r="E123" s="55" t="s">
        <v>66</v>
      </c>
      <c r="L123" s="53" t="s">
        <v>65</v>
      </c>
      <c r="M123" s="54" t="s">
        <v>66</v>
      </c>
      <c r="N123" s="55" t="s">
        <v>66</v>
      </c>
    </row>
    <row r="124" spans="2:14" ht="18" customHeight="1" x14ac:dyDescent="0.45">
      <c r="C124" s="56">
        <v>0.63055555555555554</v>
      </c>
      <c r="D124" s="57">
        <f>_xlfn.CEILING.MATH(C124,"00:15")</f>
        <v>0.63541666666666663</v>
      </c>
      <c r="E124" s="57">
        <f>_xlfn.CEILING.MATH(C124,"00:30")</f>
        <v>0.64583333333333326</v>
      </c>
      <c r="L124" s="56">
        <v>0.63055555555555554</v>
      </c>
      <c r="M124" s="57"/>
      <c r="N124" s="57"/>
    </row>
    <row r="125" spans="2:14" ht="18" customHeight="1" x14ac:dyDescent="0.45">
      <c r="C125" s="56">
        <v>0.14930555555555555</v>
      </c>
      <c r="D125" s="57">
        <f t="shared" ref="D125:D130" si="4">_xlfn.CEILING.MATH(C125,"00:15")</f>
        <v>0.15625</v>
      </c>
      <c r="E125" s="57">
        <f t="shared" ref="E125:E130" si="5">_xlfn.CEILING.MATH(C125,"00:30")</f>
        <v>0.16666666666666666</v>
      </c>
      <c r="L125" s="56">
        <v>0.14930555555555555</v>
      </c>
      <c r="M125" s="57"/>
      <c r="N125" s="57"/>
    </row>
    <row r="126" spans="2:14" ht="18" customHeight="1" x14ac:dyDescent="0.45">
      <c r="C126" s="56">
        <v>0.21041666666666667</v>
      </c>
      <c r="D126" s="57">
        <f t="shared" si="4"/>
        <v>0.21875</v>
      </c>
      <c r="E126" s="57">
        <f t="shared" si="5"/>
        <v>0.22916666666666666</v>
      </c>
      <c r="L126" s="56">
        <v>0.21041666666666667</v>
      </c>
      <c r="M126" s="57"/>
      <c r="N126" s="57"/>
    </row>
    <row r="127" spans="2:14" ht="18" customHeight="1" x14ac:dyDescent="0.45">
      <c r="C127" s="56">
        <v>0.28958333333333336</v>
      </c>
      <c r="D127" s="57">
        <f t="shared" si="4"/>
        <v>0.29166666666666663</v>
      </c>
      <c r="E127" s="57">
        <f t="shared" si="5"/>
        <v>0.29166666666666663</v>
      </c>
      <c r="L127" s="56">
        <v>0.28958333333333336</v>
      </c>
      <c r="M127" s="57"/>
      <c r="N127" s="57"/>
    </row>
    <row r="128" spans="2:14" ht="18" customHeight="1" x14ac:dyDescent="0.45">
      <c r="C128" s="56">
        <v>0.47361111111111115</v>
      </c>
      <c r="D128" s="57">
        <f t="shared" si="4"/>
        <v>0.47916666666666663</v>
      </c>
      <c r="E128" s="57">
        <f t="shared" si="5"/>
        <v>0.47916666666666663</v>
      </c>
      <c r="L128" s="56">
        <v>0.47361111111111115</v>
      </c>
      <c r="M128" s="57"/>
      <c r="N128" s="57"/>
    </row>
    <row r="129" spans="2:14" ht="18" customHeight="1" x14ac:dyDescent="0.45">
      <c r="C129" s="56">
        <v>0.69652777777777775</v>
      </c>
      <c r="D129" s="57">
        <f t="shared" si="4"/>
        <v>0.69791666666666663</v>
      </c>
      <c r="E129" s="57">
        <f t="shared" si="5"/>
        <v>0.70833333333333326</v>
      </c>
      <c r="L129" s="56">
        <v>0.69652777777777775</v>
      </c>
      <c r="M129" s="57"/>
      <c r="N129" s="57"/>
    </row>
    <row r="130" spans="2:14" ht="18" customHeight="1" x14ac:dyDescent="0.45">
      <c r="C130" s="56">
        <v>0.84583333333333333</v>
      </c>
      <c r="D130" s="57">
        <f t="shared" si="4"/>
        <v>0.85416666666666663</v>
      </c>
      <c r="E130" s="57">
        <f t="shared" si="5"/>
        <v>0.85416666666666663</v>
      </c>
      <c r="L130" s="56">
        <v>0.84583333333333333</v>
      </c>
      <c r="M130" s="57"/>
      <c r="N130" s="57"/>
    </row>
    <row r="133" spans="2:14" ht="18" customHeight="1" x14ac:dyDescent="0.45">
      <c r="B133" s="103" t="s">
        <v>98</v>
      </c>
      <c r="C133" s="103"/>
      <c r="D133" s="103"/>
      <c r="E133" s="103"/>
      <c r="F133" s="103"/>
      <c r="J133" s="103" t="s">
        <v>98</v>
      </c>
      <c r="K133" s="103"/>
      <c r="L133" s="103"/>
      <c r="M133" s="103"/>
      <c r="N133" s="103"/>
    </row>
    <row r="135" spans="2:14" ht="18" customHeight="1" x14ac:dyDescent="0.45">
      <c r="B135" s="20" t="s">
        <v>60</v>
      </c>
      <c r="J135" s="20" t="s">
        <v>60</v>
      </c>
    </row>
    <row r="137" spans="2:14" ht="18" customHeight="1" x14ac:dyDescent="0.45">
      <c r="C137" s="4" t="s">
        <v>67</v>
      </c>
      <c r="D137" s="4"/>
      <c r="E137" s="4"/>
      <c r="F137" s="4"/>
      <c r="G137" s="4"/>
      <c r="H137" s="4"/>
      <c r="J137" s="4" t="s">
        <v>67</v>
      </c>
    </row>
    <row r="138" spans="2:14" ht="18" customHeight="1" x14ac:dyDescent="0.45">
      <c r="C138" s="2" t="s">
        <v>68</v>
      </c>
      <c r="D138" s="4"/>
      <c r="E138" s="4"/>
      <c r="F138" s="4"/>
      <c r="G138" s="4"/>
      <c r="H138" s="4"/>
      <c r="J138" s="2" t="s">
        <v>68</v>
      </c>
    </row>
    <row r="144" spans="2:14" ht="18" customHeight="1" x14ac:dyDescent="0.45">
      <c r="B144" s="47" t="s">
        <v>25</v>
      </c>
      <c r="C144" s="58" t="s">
        <v>69</v>
      </c>
      <c r="D144" s="93" t="s">
        <v>70</v>
      </c>
      <c r="E144" s="94" t="s">
        <v>71</v>
      </c>
      <c r="F144" s="95" t="s">
        <v>72</v>
      </c>
    </row>
    <row r="145" spans="2:14" ht="18" customHeight="1" x14ac:dyDescent="0.45">
      <c r="B145" s="92" t="s">
        <v>73</v>
      </c>
      <c r="C145" s="59">
        <v>1712</v>
      </c>
      <c r="D145" s="60">
        <v>0.38</v>
      </c>
      <c r="E145" s="61">
        <f>_xlfn.CEILING.MATH(C145/(1-D145),100)</f>
        <v>2800</v>
      </c>
      <c r="F145" s="62">
        <f>(E145-C145)/E145</f>
        <v>0.38857142857142857</v>
      </c>
    </row>
    <row r="146" spans="2:14" ht="18" customHeight="1" x14ac:dyDescent="0.45">
      <c r="B146" s="92" t="s">
        <v>74</v>
      </c>
      <c r="C146" s="59">
        <v>769</v>
      </c>
      <c r="D146" s="60">
        <v>0.41</v>
      </c>
      <c r="E146" s="61">
        <f t="shared" ref="E146:E151" si="6">_xlfn.CEILING.MATH(C146/(1-D146),100)</f>
        <v>1400</v>
      </c>
      <c r="F146" s="62">
        <f t="shared" ref="F146:F151" si="7">(E146-C146)/E146</f>
        <v>0.45071428571428573</v>
      </c>
    </row>
    <row r="147" spans="2:14" ht="18" customHeight="1" x14ac:dyDescent="0.45">
      <c r="B147" s="92" t="s">
        <v>75</v>
      </c>
      <c r="C147" s="59">
        <v>2014</v>
      </c>
      <c r="D147" s="60">
        <v>0.28999999999999998</v>
      </c>
      <c r="E147" s="61">
        <f t="shared" si="6"/>
        <v>2900</v>
      </c>
      <c r="F147" s="62">
        <f t="shared" si="7"/>
        <v>0.30551724137931036</v>
      </c>
    </row>
    <row r="148" spans="2:14" ht="18" customHeight="1" x14ac:dyDescent="0.45">
      <c r="B148" s="92" t="s">
        <v>76</v>
      </c>
      <c r="C148" s="59">
        <v>389</v>
      </c>
      <c r="D148" s="60">
        <v>0.49</v>
      </c>
      <c r="E148" s="61">
        <f t="shared" si="6"/>
        <v>800</v>
      </c>
      <c r="F148" s="62">
        <f t="shared" si="7"/>
        <v>0.51375000000000004</v>
      </c>
    </row>
    <row r="149" spans="2:14" ht="18" customHeight="1" x14ac:dyDescent="0.45">
      <c r="B149" s="92" t="s">
        <v>77</v>
      </c>
      <c r="C149" s="59">
        <v>2841</v>
      </c>
      <c r="D149" s="60">
        <v>0.45</v>
      </c>
      <c r="E149" s="61">
        <f t="shared" si="6"/>
        <v>5200</v>
      </c>
      <c r="F149" s="62">
        <f t="shared" si="7"/>
        <v>0.45365384615384613</v>
      </c>
      <c r="K149" s="107" t="s">
        <v>21</v>
      </c>
      <c r="L149" s="107"/>
      <c r="M149" s="107"/>
      <c r="N149" s="107"/>
    </row>
    <row r="150" spans="2:14" ht="18" customHeight="1" x14ac:dyDescent="0.45">
      <c r="B150" s="92" t="s">
        <v>78</v>
      </c>
      <c r="C150" s="59">
        <v>942</v>
      </c>
      <c r="D150" s="60">
        <v>0.28999999999999998</v>
      </c>
      <c r="E150" s="61">
        <f t="shared" si="6"/>
        <v>1400</v>
      </c>
      <c r="F150" s="62">
        <f t="shared" si="7"/>
        <v>0.32714285714285712</v>
      </c>
    </row>
    <row r="151" spans="2:14" ht="18" customHeight="1" x14ac:dyDescent="0.45">
      <c r="B151" s="92" t="s">
        <v>79</v>
      </c>
      <c r="C151" s="59">
        <v>823</v>
      </c>
      <c r="D151" s="60">
        <v>0.51</v>
      </c>
      <c r="E151" s="61">
        <f t="shared" si="6"/>
        <v>1700</v>
      </c>
      <c r="F151" s="62">
        <f t="shared" si="7"/>
        <v>0.51588235294117646</v>
      </c>
      <c r="J151" s="47" t="s">
        <v>25</v>
      </c>
      <c r="K151" s="58" t="s">
        <v>69</v>
      </c>
      <c r="L151" s="93" t="s">
        <v>70</v>
      </c>
      <c r="M151" s="94" t="s">
        <v>71</v>
      </c>
      <c r="N151" s="95" t="s">
        <v>72</v>
      </c>
    </row>
    <row r="152" spans="2:14" ht="18" customHeight="1" x14ac:dyDescent="0.45">
      <c r="J152" s="92" t="s">
        <v>73</v>
      </c>
      <c r="K152" s="59">
        <v>1712</v>
      </c>
      <c r="L152" s="63">
        <v>0.38</v>
      </c>
      <c r="M152" s="64"/>
      <c r="N152" s="65"/>
    </row>
    <row r="153" spans="2:14" ht="18" customHeight="1" x14ac:dyDescent="0.45">
      <c r="J153" s="92" t="s">
        <v>74</v>
      </c>
      <c r="K153" s="59">
        <v>769</v>
      </c>
      <c r="L153" s="63">
        <v>0.41</v>
      </c>
      <c r="M153" s="64"/>
      <c r="N153" s="65"/>
    </row>
    <row r="154" spans="2:14" ht="18" customHeight="1" x14ac:dyDescent="0.45">
      <c r="J154" s="92" t="s">
        <v>75</v>
      </c>
      <c r="K154" s="59">
        <v>2014</v>
      </c>
      <c r="L154" s="63">
        <v>0.28999999999999998</v>
      </c>
      <c r="M154" s="64"/>
      <c r="N154" s="65"/>
    </row>
    <row r="155" spans="2:14" ht="18" customHeight="1" x14ac:dyDescent="0.45">
      <c r="J155" s="92" t="s">
        <v>76</v>
      </c>
      <c r="K155" s="59">
        <v>389</v>
      </c>
      <c r="L155" s="63">
        <v>0.49</v>
      </c>
      <c r="M155" s="64"/>
      <c r="N155" s="65"/>
    </row>
    <row r="156" spans="2:14" ht="18" customHeight="1" x14ac:dyDescent="0.45">
      <c r="J156" s="92" t="s">
        <v>77</v>
      </c>
      <c r="K156" s="59">
        <v>2841</v>
      </c>
      <c r="L156" s="63">
        <v>0.45</v>
      </c>
      <c r="M156" s="64"/>
      <c r="N156" s="65"/>
    </row>
    <row r="157" spans="2:14" ht="18" customHeight="1" x14ac:dyDescent="0.45">
      <c r="J157" s="92" t="s">
        <v>78</v>
      </c>
      <c r="K157" s="59">
        <v>942</v>
      </c>
      <c r="L157" s="63">
        <v>0.28999999999999998</v>
      </c>
      <c r="M157" s="64"/>
      <c r="N157" s="65"/>
    </row>
    <row r="158" spans="2:14" ht="18" customHeight="1" x14ac:dyDescent="0.45">
      <c r="J158" s="92" t="s">
        <v>79</v>
      </c>
      <c r="K158" s="59">
        <v>823</v>
      </c>
      <c r="L158" s="63">
        <v>0.51</v>
      </c>
      <c r="M158" s="64"/>
      <c r="N158" s="65"/>
    </row>
    <row r="159" spans="2:14" ht="18" customHeight="1" x14ac:dyDescent="0.45">
      <c r="J159" s="5"/>
      <c r="K159" s="66"/>
      <c r="L159" s="67"/>
      <c r="M159" s="68"/>
    </row>
    <row r="162" spans="2:15" ht="18" customHeight="1" x14ac:dyDescent="0.45">
      <c r="B162" s="103" t="s">
        <v>99</v>
      </c>
      <c r="C162" s="103"/>
      <c r="D162" s="103"/>
      <c r="E162" s="103"/>
      <c r="F162" s="103"/>
      <c r="J162" s="103" t="s">
        <v>100</v>
      </c>
      <c r="K162" s="103"/>
      <c r="L162" s="103"/>
      <c r="M162" s="103"/>
      <c r="N162" s="103"/>
    </row>
    <row r="164" spans="2:15" ht="18" customHeight="1" x14ac:dyDescent="0.45">
      <c r="B164" s="20" t="s">
        <v>60</v>
      </c>
      <c r="J164" s="20" t="s">
        <v>60</v>
      </c>
    </row>
    <row r="166" spans="2:15" ht="18" customHeight="1" x14ac:dyDescent="0.45">
      <c r="B166" s="4" t="s">
        <v>80</v>
      </c>
    </row>
    <row r="170" spans="2:15" ht="18" customHeight="1" x14ac:dyDescent="0.45">
      <c r="B170" s="1" t="s">
        <v>81</v>
      </c>
      <c r="E170" s="69" t="s">
        <v>82</v>
      </c>
      <c r="F170" s="70">
        <v>970</v>
      </c>
    </row>
    <row r="171" spans="2:15" ht="18" customHeight="1" x14ac:dyDescent="0.45">
      <c r="B171" s="96" t="s">
        <v>83</v>
      </c>
      <c r="C171" s="96" t="s">
        <v>84</v>
      </c>
      <c r="D171" s="96" t="s">
        <v>85</v>
      </c>
      <c r="E171" s="96" t="s">
        <v>86</v>
      </c>
      <c r="F171" s="96" t="s">
        <v>87</v>
      </c>
    </row>
    <row r="172" spans="2:15" ht="18" customHeight="1" x14ac:dyDescent="0.45">
      <c r="B172" s="97">
        <f ca="1">TODAY()</f>
        <v>45122</v>
      </c>
      <c r="C172" s="71">
        <v>0.42569444444444443</v>
      </c>
      <c r="D172" s="71">
        <v>0.74583333333333324</v>
      </c>
      <c r="E172" s="72">
        <f>D172-C172</f>
        <v>0.32013888888888881</v>
      </c>
      <c r="F172" s="73">
        <f>_xlfn.CEILING.MATH(E172,"00:10")</f>
        <v>0.3263888888888889</v>
      </c>
      <c r="O172" s="74"/>
    </row>
    <row r="173" spans="2:15" ht="18" customHeight="1" x14ac:dyDescent="0.45">
      <c r="B173" s="97">
        <f ca="1">B172+1</f>
        <v>45123</v>
      </c>
      <c r="C173" s="71">
        <v>0.39166666666666666</v>
      </c>
      <c r="D173" s="71">
        <v>0.75</v>
      </c>
      <c r="E173" s="72">
        <f t="shared" ref="E173:E182" si="8">D173-C173</f>
        <v>0.35833333333333334</v>
      </c>
      <c r="F173" s="73">
        <f t="shared" ref="F173:F182" si="9">_xlfn.CEILING.MATH(E173,"00:10")</f>
        <v>0.3611111111111111</v>
      </c>
    </row>
    <row r="174" spans="2:15" ht="18" customHeight="1" x14ac:dyDescent="0.45">
      <c r="B174" s="97">
        <f t="shared" ref="B174:B182" ca="1" si="10">B173+1</f>
        <v>45124</v>
      </c>
      <c r="C174" s="75">
        <v>0.52916666666666667</v>
      </c>
      <c r="D174" s="75">
        <v>0.70833333333333337</v>
      </c>
      <c r="E174" s="72">
        <f t="shared" si="8"/>
        <v>0.1791666666666667</v>
      </c>
      <c r="F174" s="73">
        <f t="shared" si="9"/>
        <v>0.18055555555555555</v>
      </c>
    </row>
    <row r="175" spans="2:15" ht="18" customHeight="1" x14ac:dyDescent="0.45">
      <c r="B175" s="97">
        <f t="shared" ca="1" si="10"/>
        <v>45125</v>
      </c>
      <c r="C175" s="76"/>
      <c r="D175" s="76"/>
      <c r="E175" s="77">
        <f t="shared" si="8"/>
        <v>0</v>
      </c>
      <c r="F175" s="73">
        <f t="shared" si="9"/>
        <v>0</v>
      </c>
    </row>
    <row r="176" spans="2:15" ht="18" customHeight="1" x14ac:dyDescent="0.45">
      <c r="B176" s="97">
        <f t="shared" ca="1" si="10"/>
        <v>45126</v>
      </c>
      <c r="C176" s="75">
        <v>0.48125000000000001</v>
      </c>
      <c r="D176" s="75">
        <v>0.66388888888888886</v>
      </c>
      <c r="E176" s="72">
        <f t="shared" si="8"/>
        <v>0.18263888888888885</v>
      </c>
      <c r="F176" s="73">
        <f t="shared" si="9"/>
        <v>0.1875</v>
      </c>
    </row>
    <row r="177" spans="2:14" ht="18" customHeight="1" x14ac:dyDescent="0.45">
      <c r="B177" s="97">
        <f t="shared" ca="1" si="10"/>
        <v>45127</v>
      </c>
      <c r="C177" s="75">
        <v>0.48333333333333334</v>
      </c>
      <c r="D177" s="75">
        <v>0.75694444444444453</v>
      </c>
      <c r="E177" s="72">
        <f t="shared" si="8"/>
        <v>0.27361111111111119</v>
      </c>
      <c r="F177" s="73">
        <f t="shared" si="9"/>
        <v>0.27777777777777779</v>
      </c>
    </row>
    <row r="178" spans="2:14" ht="18" customHeight="1" x14ac:dyDescent="0.45">
      <c r="B178" s="97">
        <f t="shared" ca="1" si="10"/>
        <v>45128</v>
      </c>
      <c r="C178" s="75">
        <v>0.41388888888888892</v>
      </c>
      <c r="D178" s="75">
        <v>0.77986111111111101</v>
      </c>
      <c r="E178" s="72">
        <f t="shared" si="8"/>
        <v>0.36597222222222209</v>
      </c>
      <c r="F178" s="73">
        <f t="shared" si="9"/>
        <v>0.36805555555555552</v>
      </c>
    </row>
    <row r="179" spans="2:14" ht="18" customHeight="1" x14ac:dyDescent="0.45">
      <c r="B179" s="97">
        <f t="shared" ca="1" si="10"/>
        <v>45129</v>
      </c>
      <c r="C179" s="75">
        <v>0.48749999999999999</v>
      </c>
      <c r="D179" s="75">
        <v>0.7583333333333333</v>
      </c>
      <c r="E179" s="72">
        <f t="shared" si="8"/>
        <v>0.27083333333333331</v>
      </c>
      <c r="F179" s="73">
        <f t="shared" si="9"/>
        <v>0.27083333333333331</v>
      </c>
    </row>
    <row r="180" spans="2:14" ht="18" customHeight="1" x14ac:dyDescent="0.45">
      <c r="B180" s="97">
        <f t="shared" ca="1" si="10"/>
        <v>45130</v>
      </c>
      <c r="C180" s="75">
        <v>0.56597222222222221</v>
      </c>
      <c r="D180" s="75">
        <v>0.81319444444444444</v>
      </c>
      <c r="E180" s="72">
        <f t="shared" si="8"/>
        <v>0.24722222222222223</v>
      </c>
      <c r="F180" s="73">
        <f t="shared" si="9"/>
        <v>0.25</v>
      </c>
    </row>
    <row r="181" spans="2:14" ht="18" customHeight="1" x14ac:dyDescent="0.45">
      <c r="B181" s="97">
        <f t="shared" ca="1" si="10"/>
        <v>45131</v>
      </c>
      <c r="C181" s="71">
        <v>0.43541666666666662</v>
      </c>
      <c r="D181" s="71">
        <v>0.74513888888888891</v>
      </c>
      <c r="E181" s="72">
        <f t="shared" si="8"/>
        <v>0.30972222222222229</v>
      </c>
      <c r="F181" s="73">
        <f t="shared" si="9"/>
        <v>0.3125</v>
      </c>
    </row>
    <row r="182" spans="2:14" ht="18" customHeight="1" x14ac:dyDescent="0.45">
      <c r="B182" s="97">
        <f t="shared" ca="1" si="10"/>
        <v>45132</v>
      </c>
      <c r="C182" s="78">
        <v>0.38194444444444442</v>
      </c>
      <c r="D182" s="71">
        <v>0.75</v>
      </c>
      <c r="E182" s="72">
        <f t="shared" si="8"/>
        <v>0.36805555555555558</v>
      </c>
      <c r="F182" s="73">
        <f t="shared" si="9"/>
        <v>0.36805555555555552</v>
      </c>
    </row>
    <row r="183" spans="2:14" ht="18" customHeight="1" x14ac:dyDescent="0.45">
      <c r="B183" s="79"/>
      <c r="C183" s="80"/>
      <c r="D183" s="71" t="s">
        <v>88</v>
      </c>
      <c r="E183" s="81">
        <f>SUM(E172:E182)/"1:00:00"</f>
        <v>69.016666666666666</v>
      </c>
      <c r="F183" s="82">
        <f>SUM(F172:F182)</f>
        <v>2.9027777777777777</v>
      </c>
    </row>
    <row r="185" spans="2:14" ht="18" customHeight="1" x14ac:dyDescent="0.45">
      <c r="E185" s="83" t="s">
        <v>89</v>
      </c>
      <c r="F185" s="84">
        <f>F183/"1:00:00"*970</f>
        <v>67576.666666666672</v>
      </c>
    </row>
    <row r="188" spans="2:14" ht="18" customHeight="1" x14ac:dyDescent="0.45">
      <c r="J188" s="4" t="s">
        <v>90</v>
      </c>
    </row>
    <row r="190" spans="2:14" ht="18" customHeight="1" x14ac:dyDescent="0.45">
      <c r="J190" s="1" t="s">
        <v>81</v>
      </c>
      <c r="M190" s="69" t="s">
        <v>82</v>
      </c>
      <c r="N190" s="70">
        <v>970</v>
      </c>
    </row>
    <row r="191" spans="2:14" ht="18" customHeight="1" x14ac:dyDescent="0.45">
      <c r="J191" s="96" t="s">
        <v>83</v>
      </c>
      <c r="K191" s="96" t="s">
        <v>84</v>
      </c>
      <c r="L191" s="96" t="s">
        <v>85</v>
      </c>
      <c r="M191" s="96" t="s">
        <v>86</v>
      </c>
      <c r="N191" s="96" t="s">
        <v>87</v>
      </c>
    </row>
    <row r="192" spans="2:14" ht="18" customHeight="1" x14ac:dyDescent="0.45">
      <c r="J192" s="97">
        <f ca="1">TODAY()</f>
        <v>45122</v>
      </c>
      <c r="K192" s="71">
        <v>0.42569444444444443</v>
      </c>
      <c r="L192" s="71">
        <v>0.74583333333333324</v>
      </c>
      <c r="M192" s="72">
        <f>L192-K192</f>
        <v>0.32013888888888881</v>
      </c>
      <c r="N192" s="65"/>
    </row>
    <row r="193" spans="10:14" ht="18" customHeight="1" x14ac:dyDescent="0.45">
      <c r="J193" s="97">
        <f ca="1">J192+1</f>
        <v>45123</v>
      </c>
      <c r="K193" s="71">
        <v>0.39166666666666666</v>
      </c>
      <c r="L193" s="71">
        <v>0.75</v>
      </c>
      <c r="M193" s="72">
        <f t="shared" ref="M193:M202" si="11">L193-K193</f>
        <v>0.35833333333333334</v>
      </c>
      <c r="N193" s="65"/>
    </row>
    <row r="194" spans="10:14" ht="18" customHeight="1" x14ac:dyDescent="0.45">
      <c r="J194" s="97">
        <f t="shared" ref="J194:J202" ca="1" si="12">J193+1</f>
        <v>45124</v>
      </c>
      <c r="K194" s="75">
        <v>0.52916666666666667</v>
      </c>
      <c r="L194" s="75">
        <v>0.70833333333333337</v>
      </c>
      <c r="M194" s="72">
        <f t="shared" si="11"/>
        <v>0.1791666666666667</v>
      </c>
      <c r="N194" s="65"/>
    </row>
    <row r="195" spans="10:14" ht="18" customHeight="1" x14ac:dyDescent="0.45">
      <c r="J195" s="97">
        <f t="shared" ca="1" si="12"/>
        <v>45125</v>
      </c>
      <c r="K195" s="76"/>
      <c r="L195" s="76"/>
      <c r="M195" s="77">
        <f t="shared" si="11"/>
        <v>0</v>
      </c>
      <c r="N195" s="65"/>
    </row>
    <row r="196" spans="10:14" ht="18" customHeight="1" x14ac:dyDescent="0.45">
      <c r="J196" s="97">
        <f t="shared" ca="1" si="12"/>
        <v>45126</v>
      </c>
      <c r="K196" s="75">
        <v>0.48125000000000001</v>
      </c>
      <c r="L196" s="75">
        <v>0.66388888888888886</v>
      </c>
      <c r="M196" s="72">
        <f t="shared" si="11"/>
        <v>0.18263888888888885</v>
      </c>
      <c r="N196" s="65"/>
    </row>
    <row r="197" spans="10:14" ht="18" customHeight="1" x14ac:dyDescent="0.45">
      <c r="J197" s="97">
        <f t="shared" ca="1" si="12"/>
        <v>45127</v>
      </c>
      <c r="K197" s="75">
        <v>0.48333333333333334</v>
      </c>
      <c r="L197" s="75">
        <v>0.75694444444444453</v>
      </c>
      <c r="M197" s="72">
        <f t="shared" si="11"/>
        <v>0.27361111111111119</v>
      </c>
      <c r="N197" s="65"/>
    </row>
    <row r="198" spans="10:14" ht="18" customHeight="1" x14ac:dyDescent="0.45">
      <c r="J198" s="97">
        <f t="shared" ca="1" si="12"/>
        <v>45128</v>
      </c>
      <c r="K198" s="75">
        <v>0.41388888888888892</v>
      </c>
      <c r="L198" s="75">
        <v>0.77986111111111101</v>
      </c>
      <c r="M198" s="72">
        <f t="shared" si="11"/>
        <v>0.36597222222222209</v>
      </c>
      <c r="N198" s="65"/>
    </row>
    <row r="199" spans="10:14" ht="18" customHeight="1" x14ac:dyDescent="0.45">
      <c r="J199" s="97">
        <f t="shared" ca="1" si="12"/>
        <v>45129</v>
      </c>
      <c r="K199" s="75">
        <v>0.48749999999999999</v>
      </c>
      <c r="L199" s="75">
        <v>0.7583333333333333</v>
      </c>
      <c r="M199" s="72">
        <f t="shared" si="11"/>
        <v>0.27083333333333331</v>
      </c>
      <c r="N199" s="65"/>
    </row>
    <row r="200" spans="10:14" ht="18" customHeight="1" x14ac:dyDescent="0.45">
      <c r="J200" s="97">
        <f t="shared" ca="1" si="12"/>
        <v>45130</v>
      </c>
      <c r="K200" s="75">
        <v>0.56597222222222221</v>
      </c>
      <c r="L200" s="75">
        <v>0.81319444444444444</v>
      </c>
      <c r="M200" s="72">
        <f t="shared" si="11"/>
        <v>0.24722222222222223</v>
      </c>
      <c r="N200" s="65"/>
    </row>
    <row r="201" spans="10:14" ht="18" customHeight="1" x14ac:dyDescent="0.45">
      <c r="J201" s="97">
        <f t="shared" ca="1" si="12"/>
        <v>45131</v>
      </c>
      <c r="K201" s="71">
        <v>0.43541666666666662</v>
      </c>
      <c r="L201" s="71">
        <v>0.74513888888888891</v>
      </c>
      <c r="M201" s="72">
        <f t="shared" si="11"/>
        <v>0.30972222222222229</v>
      </c>
      <c r="N201" s="65"/>
    </row>
    <row r="202" spans="10:14" ht="18" customHeight="1" x14ac:dyDescent="0.45">
      <c r="J202" s="97">
        <f t="shared" ca="1" si="12"/>
        <v>45132</v>
      </c>
      <c r="K202" s="78">
        <v>0.38194444444444442</v>
      </c>
      <c r="L202" s="71">
        <v>0.75</v>
      </c>
      <c r="M202" s="72">
        <f t="shared" si="11"/>
        <v>0.36805555555555558</v>
      </c>
      <c r="N202" s="65"/>
    </row>
    <row r="203" spans="10:14" ht="18" customHeight="1" x14ac:dyDescent="0.45">
      <c r="J203" s="79"/>
      <c r="K203" s="80"/>
      <c r="L203" s="71" t="s">
        <v>88</v>
      </c>
      <c r="M203" s="85"/>
      <c r="N203" s="25"/>
    </row>
    <row r="205" spans="10:14" ht="18" customHeight="1" x14ac:dyDescent="0.45">
      <c r="M205" s="83" t="s">
        <v>89</v>
      </c>
      <c r="N205" s="86"/>
    </row>
  </sheetData>
  <mergeCells count="22">
    <mergeCell ref="K45:N45"/>
    <mergeCell ref="A1:I1"/>
    <mergeCell ref="C10:N10"/>
    <mergeCell ref="D14:D18"/>
    <mergeCell ref="B21:D21"/>
    <mergeCell ref="C35:G36"/>
    <mergeCell ref="B162:F162"/>
    <mergeCell ref="J162:N162"/>
    <mergeCell ref="J133:N133"/>
    <mergeCell ref="B133:F133"/>
    <mergeCell ref="B47:F47"/>
    <mergeCell ref="J47:N47"/>
    <mergeCell ref="B48:N48"/>
    <mergeCell ref="B83:F83"/>
    <mergeCell ref="J83:N83"/>
    <mergeCell ref="B96:F96"/>
    <mergeCell ref="J96:N96"/>
    <mergeCell ref="B113:F113"/>
    <mergeCell ref="J113:N113"/>
    <mergeCell ref="D121:E121"/>
    <mergeCell ref="M121:N121"/>
    <mergeCell ref="K149:N1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2023-05-14T06:54:09Z</dcterms:created>
  <dcterms:modified xsi:type="dcterms:W3CDTF">2023-07-15T04:22:23Z</dcterms:modified>
</cp:coreProperties>
</file>